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JPG" ContentType="image/.jpg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255" tabRatio="889"/>
  </bookViews>
  <sheets>
    <sheet name="January" sheetId="31" r:id="rId1"/>
    <sheet name="February" sheetId="32" r:id="rId2"/>
    <sheet name="March" sheetId="33" r:id="rId3"/>
    <sheet name="April" sheetId="34" r:id="rId4"/>
    <sheet name="May" sheetId="35" r:id="rId5"/>
    <sheet name="June" sheetId="36" r:id="rId6"/>
    <sheet name="July" sheetId="19" r:id="rId7"/>
    <sheet name="August" sheetId="26" r:id="rId8"/>
    <sheet name="September" sheetId="28" r:id="rId9"/>
    <sheet name="October" sheetId="27" r:id="rId10"/>
    <sheet name="November" sheetId="29" r:id="rId11"/>
    <sheet name="December" sheetId="30" r:id="rId12"/>
  </sheets>
  <definedNames>
    <definedName name="CalendarYear">January!$N$3</definedName>
    <definedName name="DaysAndWeeks">{0,1,2,3,4,5,6}+{0;1;2;3;4;5}*7</definedName>
    <definedName name="_xlnm.Print_Area" localSheetId="0">January!$A:$L</definedName>
    <definedName name="WeekStart">January!$N$4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<sst xmlns="http://schemas.openxmlformats.org/spreadsheetml/2006/main" count="40" uniqueCount="18">
  <si>
    <t xml:space="preserve"> </t>
  </si>
  <si>
    <t>January</t>
  </si>
  <si>
    <t>Calendar
 settings</t>
  </si>
  <si>
    <t>YEAR</t>
  </si>
  <si>
    <t>WEEK START</t>
  </si>
  <si>
    <t>SUN</t>
  </si>
  <si>
    <t>NOTES: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</si>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</sst>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d"/>
    <numFmt numFmtId="177" formatCode=";;;"/>
  </numFmts>
  <fonts count="45">
    <font>
      <sz val="11"/>
      <color theme="1" tint="0.0499893185216834"/>
      <name val="Avenir Next LT Pro"/>
      <charset val="134"/>
      <scheme val="minor"/>
    </font>
    <font>
      <sz val="11"/>
      <color theme="1"/>
      <name val="Avenir Next LT Pro"/>
      <charset val="134"/>
      <scheme val="minor"/>
    </font>
    <font>
      <sz val="11"/>
      <color theme="6" tint="-0.499984740745262"/>
      <name val="Avenir Next LT Pro"/>
      <charset val="134"/>
      <scheme val="minor"/>
    </font>
    <font>
      <sz val="22"/>
      <color theme="6" tint="-0.499984740745262"/>
      <name val="Avenir Next LT Pro"/>
      <charset val="134"/>
      <scheme val="minor"/>
    </font>
    <font>
      <sz val="10"/>
      <color theme="6" tint="-0.499984740745262"/>
      <name val="Avenir Next LT Pro"/>
      <charset val="134"/>
      <scheme val="minor"/>
    </font>
    <font>
      <sz val="11"/>
      <color theme="5" tint="-0.499984740745262"/>
      <name val="Avenir Next LT Pro"/>
      <charset val="134"/>
      <scheme val="minor"/>
    </font>
    <font>
      <sz val="22"/>
      <color theme="5" tint="-0.499984740745262"/>
      <name val="Avenir Next LT Pro"/>
      <charset val="134"/>
      <scheme val="minor"/>
    </font>
    <font>
      <sz val="10"/>
      <color theme="5" tint="-0.499984740745262"/>
      <name val="Avenir Next LT Pro"/>
      <charset val="134"/>
      <scheme val="minor"/>
    </font>
    <font>
      <sz val="11"/>
      <color theme="8" tint="-0.499984740745262"/>
      <name val="Avenir Next LT Pro"/>
      <charset val="134"/>
      <scheme val="minor"/>
    </font>
    <font>
      <sz val="22"/>
      <color theme="8" tint="-0.499984740745262"/>
      <name val="Avenir Next LT Pro"/>
      <charset val="134"/>
      <scheme val="minor"/>
    </font>
    <font>
      <sz val="10"/>
      <color theme="8" tint="-0.499984740745262"/>
      <name val="Avenir Next LT Pro"/>
      <charset val="134"/>
      <scheme val="minor"/>
    </font>
    <font>
      <sz val="22"/>
      <color theme="7" tint="-0.499984740745262"/>
      <name val="Avenir Next LT Pro"/>
      <charset val="134"/>
      <scheme val="minor"/>
    </font>
    <font>
      <sz val="10"/>
      <color theme="7" tint="-0.499984740745262"/>
      <name val="Avenir Next LT Pro"/>
      <charset val="134"/>
      <scheme val="minor"/>
    </font>
    <font>
      <sz val="22"/>
      <color theme="9" tint="-0.499984740745262"/>
      <name val="Avenir Next LT Pro"/>
      <charset val="134"/>
      <scheme val="minor"/>
    </font>
    <font>
      <sz val="10"/>
      <color theme="9" tint="-0.499984740745262"/>
      <name val="Avenir Next LT Pro"/>
      <charset val="134"/>
      <scheme val="minor"/>
    </font>
    <font>
      <sz val="22"/>
      <color theme="4" tint="-0.499984740745262"/>
      <name val="Avenir Next LT Pro"/>
      <charset val="134"/>
      <scheme val="minor"/>
    </font>
    <font>
      <sz val="10"/>
      <color theme="4" tint="-0.499984740745262"/>
      <name val="Avenir Next LT Pro"/>
      <charset val="134"/>
      <scheme val="minor"/>
    </font>
    <font>
      <sz val="14"/>
      <color theme="0"/>
      <name val="Avenir Next LT Pro"/>
      <charset val="134"/>
      <scheme val="minor"/>
    </font>
    <font>
      <sz val="14"/>
      <color theme="1" tint="0.0499893185216834"/>
      <name val="Avenir Next LT Pro"/>
      <charset val="134"/>
      <scheme val="minor"/>
    </font>
    <font>
      <sz val="10"/>
      <name val="Avenir Next LT Pro"/>
      <charset val="134"/>
      <scheme val="minor"/>
    </font>
    <font>
      <sz val="10"/>
      <color theme="2" tint="-0.899960325937681"/>
      <name val="Avenir Next LT Pro"/>
      <charset val="134"/>
      <scheme val="minor"/>
    </font>
    <font>
      <sz val="11"/>
      <color theme="1" tint="0.499984740745262"/>
      <name val="Avenir Next LT Pro"/>
      <charset val="134"/>
      <scheme val="minor"/>
    </font>
    <font>
      <sz val="11"/>
      <color theme="1"/>
      <name val="Avenir Next LT Pro"/>
      <charset val="134"/>
      <scheme val="minor"/>
    </font>
    <font>
      <u/>
      <sz val="11"/>
      <color rgb="FF0000FF"/>
      <name val="Avenir Next LT Pro"/>
      <charset val="0"/>
      <scheme val="minor"/>
    </font>
    <font>
      <u/>
      <sz val="11"/>
      <color rgb="FF800080"/>
      <name val="Avenir Next LT Pro"/>
      <charset val="0"/>
      <scheme val="minor"/>
    </font>
    <font>
      <sz val="11"/>
      <color rgb="FFFF0000"/>
      <name val="Avenir Next LT Pro"/>
      <charset val="0"/>
      <scheme val="minor"/>
    </font>
    <font>
      <sz val="36"/>
      <color theme="0"/>
      <name val="Georgia"/>
      <charset val="134"/>
      <scheme val="major"/>
    </font>
    <font>
      <sz val="18"/>
      <color theme="0"/>
      <name val="Georgia"/>
      <charset val="134"/>
      <scheme val="major"/>
    </font>
    <font>
      <sz val="12"/>
      <color theme="0"/>
      <name val="Avenir Next LT Pro"/>
      <charset val="134"/>
      <scheme val="minor"/>
    </font>
    <font>
      <sz val="12"/>
      <color theme="0"/>
      <name val="Georgia"/>
      <charset val="134"/>
      <scheme val="major"/>
    </font>
    <font>
      <sz val="11"/>
      <color theme="2" tint="-0.899960325937681"/>
      <name val="Avenir Next LT Pro"/>
      <charset val="134"/>
      <scheme val="minor"/>
    </font>
    <font>
      <sz val="11"/>
      <name val="Avenir Next LT Pro"/>
      <charset val="134"/>
      <scheme val="minor"/>
    </font>
    <font>
      <b/>
      <sz val="11"/>
      <color rgb="FF3F3F3F"/>
      <name val="Avenir Next LT Pro"/>
      <charset val="0"/>
      <scheme val="minor"/>
    </font>
    <font>
      <b/>
      <sz val="11"/>
      <color rgb="FFFA7D00"/>
      <name val="Avenir Next LT Pro"/>
      <charset val="0"/>
      <scheme val="minor"/>
    </font>
    <font>
      <b/>
      <sz val="11"/>
      <color rgb="FFFFFFFF"/>
      <name val="Avenir Next LT Pro"/>
      <charset val="0"/>
      <scheme val="minor"/>
    </font>
    <font>
      <sz val="11"/>
      <color rgb="FFFA7D00"/>
      <name val="Avenir Next LT Pro"/>
      <charset val="0"/>
      <scheme val="minor"/>
    </font>
    <font>
      <b/>
      <sz val="11"/>
      <color theme="1"/>
      <name val="Avenir Next LT Pro"/>
      <charset val="0"/>
      <scheme val="minor"/>
    </font>
    <font>
      <sz val="11"/>
      <color rgb="FF006100"/>
      <name val="Avenir Next LT Pro"/>
      <charset val="0"/>
      <scheme val="minor"/>
    </font>
    <font>
      <sz val="11"/>
      <color rgb="FF9C0006"/>
      <name val="Avenir Next LT Pro"/>
      <charset val="0"/>
      <scheme val="minor"/>
    </font>
    <font>
      <sz val="11"/>
      <color rgb="FF9C6500"/>
      <name val="Avenir Next LT Pro"/>
      <charset val="0"/>
      <scheme val="minor"/>
    </font>
    <font>
      <sz val="16"/>
      <color theme="0"/>
      <name val="Avenir Next LT Pro"/>
      <charset val="134"/>
      <scheme val="minor"/>
    </font>
    <font>
      <sz val="11"/>
      <color theme="1"/>
      <name val="Avenir Next LT Pro"/>
      <charset val="0"/>
      <scheme val="minor"/>
    </font>
    <font>
      <sz val="11"/>
      <color theme="0"/>
      <name val="Avenir Next LT Pro"/>
      <charset val="0"/>
      <scheme val="minor"/>
    </font>
    <font>
      <sz val="11"/>
      <color theme="3"/>
      <name val="Avenir Next LT Pro"/>
      <charset val="134"/>
      <scheme val="minor"/>
    </font>
    <font>
      <sz val="11"/>
      <color theme="0"/>
      <name val="Avenir Next LT Pro"/>
      <charset val="134"/>
      <scheme val="minor"/>
    </font>
  </fonts>
  <fills count="4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3"/>
        <bgColor indexed="64"/>
      </patternFill>
    </fill>
    <fill>
      <gradientFill>
        <stop position="0">
          <color theme="3"/>
        </stop>
        <stop position="0.5">
          <color theme="3" tint="0.400006103701895"/>
        </stop>
        <stop position="1">
          <color theme="3"/>
        </stop>
      </gradient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78">
    <border>
      <left/>
      <right/>
      <top/>
      <bottom/>
      <diagonal/>
    </border>
    <border>
      <left style="thick">
        <color theme="6" tint="-0.499984740745262"/>
      </left>
      <right style="thick">
        <color theme="6" tint="-0.499984740745262"/>
      </right>
      <top style="thick">
        <color theme="6" tint="-0.499984740745262"/>
      </top>
      <bottom/>
      <diagonal/>
    </border>
    <border>
      <left style="thick">
        <color theme="6" tint="-0.499984740745262"/>
      </left>
      <right style="thick">
        <color theme="6" tint="-0.499984740745262"/>
      </right>
      <top/>
      <bottom style="thick">
        <color theme="6" tint="-0.499984740745262"/>
      </bottom>
      <diagonal/>
    </border>
    <border>
      <left style="thick">
        <color theme="6" tint="-0.499984740745262"/>
      </left>
      <right style="thick">
        <color theme="6" tint="-0.499984740745262"/>
      </right>
      <top/>
      <bottom/>
      <diagonal/>
    </border>
    <border>
      <left/>
      <right/>
      <top/>
      <bottom style="thin">
        <color theme="0" tint="-0.249946592608417"/>
      </bottom>
      <diagonal/>
    </border>
    <border>
      <left/>
      <right style="thin">
        <color theme="0" tint="-0.249946592608417"/>
      </right>
      <top/>
      <bottom style="thin">
        <color theme="0" tint="-0.249946592608417"/>
      </bottom>
      <diagonal/>
    </border>
    <border>
      <left/>
      <right/>
      <top/>
      <bottom style="thick">
        <color theme="6" tint="-0.499984740745262"/>
      </bottom>
      <diagonal/>
    </border>
    <border>
      <left/>
      <right style="thin">
        <color theme="0" tint="-0.249946592608417"/>
      </right>
      <top style="thin">
        <color theme="0" tint="-0.249946592608417"/>
      </top>
      <bottom style="thick">
        <color theme="6" tint="-0.499984740745262"/>
      </bottom>
      <diagonal/>
    </border>
    <border>
      <left/>
      <right style="thick">
        <color theme="6" tint="-0.499984740745262"/>
      </right>
      <top style="thick">
        <color theme="6" tint="-0.499984740745262"/>
      </top>
      <bottom/>
      <diagonal/>
    </border>
    <border>
      <left/>
      <right style="thick">
        <color theme="6" tint="-0.499984740745262"/>
      </right>
      <top/>
      <bottom style="thick">
        <color theme="6" tint="-0.499984740745262"/>
      </bottom>
      <diagonal/>
    </border>
    <border>
      <left/>
      <right style="thick">
        <color theme="6" tint="-0.499984740745262"/>
      </right>
      <top/>
      <bottom/>
      <diagonal/>
    </border>
    <border>
      <left/>
      <right style="thick">
        <color theme="6" tint="-0.499984740745262"/>
      </right>
      <top/>
      <bottom style="thin">
        <color theme="0" tint="-0.249946592608417"/>
      </bottom>
      <diagonal/>
    </border>
    <border>
      <left/>
      <right style="thick">
        <color theme="6" tint="-0.499984740745262"/>
      </right>
      <top style="thin">
        <color theme="0" tint="-0.249946592608417"/>
      </top>
      <bottom style="thick">
        <color theme="6" tint="-0.499984740745262"/>
      </bottom>
      <diagonal/>
    </border>
    <border>
      <left style="thick">
        <color theme="5" tint="-0.499984740745262"/>
      </left>
      <right style="thick">
        <color theme="5" tint="-0.499984740745262"/>
      </right>
      <top style="thick">
        <color theme="5" tint="-0.499984740745262"/>
      </top>
      <bottom/>
      <diagonal/>
    </border>
    <border>
      <left style="thick">
        <color theme="5" tint="-0.499984740745262"/>
      </left>
      <right style="thick">
        <color theme="5" tint="-0.499984740745262"/>
      </right>
      <top/>
      <bottom style="thick">
        <color theme="5" tint="-0.499984740745262"/>
      </bottom>
      <diagonal/>
    </border>
    <border>
      <left style="thick">
        <color theme="5" tint="-0.499984740745262"/>
      </left>
      <right style="thick">
        <color theme="5" tint="-0.499984740745262"/>
      </right>
      <top/>
      <bottom/>
      <diagonal/>
    </border>
    <border>
      <left/>
      <right/>
      <top/>
      <bottom style="thick">
        <color theme="5" tint="-0.499984740745262"/>
      </bottom>
      <diagonal/>
    </border>
    <border>
      <left/>
      <right style="thin">
        <color theme="0" tint="-0.249946592608417"/>
      </right>
      <top style="thin">
        <color theme="0" tint="-0.249946592608417"/>
      </top>
      <bottom style="thick">
        <color theme="5" tint="-0.499984740745262"/>
      </bottom>
      <diagonal/>
    </border>
    <border>
      <left/>
      <right style="thick">
        <color theme="5" tint="-0.499984740745262"/>
      </right>
      <top style="thick">
        <color theme="5" tint="-0.499984740745262"/>
      </top>
      <bottom/>
      <diagonal/>
    </border>
    <border>
      <left/>
      <right style="thick">
        <color theme="5" tint="-0.499984740745262"/>
      </right>
      <top/>
      <bottom style="thick">
        <color theme="5" tint="-0.499984740745262"/>
      </bottom>
      <diagonal/>
    </border>
    <border>
      <left/>
      <right style="thick">
        <color theme="5" tint="-0.499984740745262"/>
      </right>
      <top/>
      <bottom/>
      <diagonal/>
    </border>
    <border>
      <left/>
      <right style="thick">
        <color theme="5" tint="-0.499984740745262"/>
      </right>
      <top/>
      <bottom style="thin">
        <color theme="0" tint="-0.249946592608417"/>
      </bottom>
      <diagonal/>
    </border>
    <border>
      <left/>
      <right style="thick">
        <color theme="5" tint="-0.499984740745262"/>
      </right>
      <top style="thin">
        <color theme="0" tint="-0.249946592608417"/>
      </top>
      <bottom style="thick">
        <color theme="5" tint="-0.499984740745262"/>
      </bottom>
      <diagonal/>
    </border>
    <border>
      <left style="thick">
        <color theme="8" tint="-0.499984740745262"/>
      </left>
      <right style="thick">
        <color theme="8" tint="-0.499984740745262"/>
      </right>
      <top style="thick">
        <color theme="8" tint="-0.499984740745262"/>
      </top>
      <bottom/>
      <diagonal/>
    </border>
    <border>
      <left style="thick">
        <color theme="8" tint="-0.499984740745262"/>
      </left>
      <right style="thick">
        <color theme="8" tint="-0.499984740745262"/>
      </right>
      <top/>
      <bottom style="thick">
        <color theme="8" tint="-0.499984740745262"/>
      </bottom>
      <diagonal/>
    </border>
    <border>
      <left style="thick">
        <color theme="8" tint="-0.499984740745262"/>
      </left>
      <right style="thick">
        <color theme="8" tint="-0.499984740745262"/>
      </right>
      <top/>
      <bottom/>
      <diagonal/>
    </border>
    <border>
      <left/>
      <right/>
      <top/>
      <bottom style="thick">
        <color theme="8" tint="-0.499984740745262"/>
      </bottom>
      <diagonal/>
    </border>
    <border>
      <left/>
      <right style="thin">
        <color theme="0" tint="-0.249946592608417"/>
      </right>
      <top style="thin">
        <color theme="0" tint="-0.249946592608417"/>
      </top>
      <bottom style="thick">
        <color theme="8" tint="-0.499984740745262"/>
      </bottom>
      <diagonal/>
    </border>
    <border>
      <left/>
      <right style="thick">
        <color theme="8" tint="-0.499984740745262"/>
      </right>
      <top style="thick">
        <color theme="8" tint="-0.499984740745262"/>
      </top>
      <bottom/>
      <diagonal/>
    </border>
    <border>
      <left/>
      <right style="thick">
        <color theme="8" tint="-0.499984740745262"/>
      </right>
      <top/>
      <bottom style="thick">
        <color theme="8" tint="-0.499984740745262"/>
      </bottom>
      <diagonal/>
    </border>
    <border>
      <left/>
      <right style="thick">
        <color theme="8" tint="-0.499984740745262"/>
      </right>
      <top/>
      <bottom/>
      <diagonal/>
    </border>
    <border>
      <left/>
      <right style="thick">
        <color theme="8" tint="-0.499984740745262"/>
      </right>
      <top/>
      <bottom style="thin">
        <color theme="0" tint="-0.249946592608417"/>
      </bottom>
      <diagonal/>
    </border>
    <border>
      <left/>
      <right style="thick">
        <color theme="8" tint="-0.499984740745262"/>
      </right>
      <top style="thin">
        <color theme="0" tint="-0.249946592608417"/>
      </top>
      <bottom style="thick">
        <color theme="8" tint="-0.499984740745262"/>
      </bottom>
      <diagonal/>
    </border>
    <border>
      <left style="thick">
        <color theme="7" tint="-0.499984740745262"/>
      </left>
      <right style="thick">
        <color theme="7" tint="-0.499984740745262"/>
      </right>
      <top style="thick">
        <color theme="7" tint="-0.499984740745262"/>
      </top>
      <bottom/>
      <diagonal/>
    </border>
    <border>
      <left style="thick">
        <color theme="7" tint="-0.499984740745262"/>
      </left>
      <right style="thick">
        <color theme="7" tint="-0.499984740745262"/>
      </right>
      <top/>
      <bottom style="thick">
        <color theme="7" tint="-0.499984740745262"/>
      </bottom>
      <diagonal/>
    </border>
    <border>
      <left style="thick">
        <color theme="7" tint="-0.499984740745262"/>
      </left>
      <right style="thick">
        <color theme="7" tint="-0.499984740745262"/>
      </right>
      <top/>
      <bottom/>
      <diagonal/>
    </border>
    <border>
      <left/>
      <right/>
      <top/>
      <bottom style="thick">
        <color theme="7" tint="-0.499984740745262"/>
      </bottom>
      <diagonal/>
    </border>
    <border>
      <left/>
      <right style="thin">
        <color theme="0" tint="-0.249946592608417"/>
      </right>
      <top style="thin">
        <color theme="0" tint="-0.249946592608417"/>
      </top>
      <bottom style="thick">
        <color theme="7" tint="-0.499984740745262"/>
      </bottom>
      <diagonal/>
    </border>
    <border>
      <left/>
      <right style="thick">
        <color theme="7" tint="-0.499984740745262"/>
      </right>
      <top style="thick">
        <color theme="7" tint="-0.499984740745262"/>
      </top>
      <bottom/>
      <diagonal/>
    </border>
    <border>
      <left/>
      <right style="thick">
        <color theme="7" tint="-0.499984740745262"/>
      </right>
      <top/>
      <bottom style="thick">
        <color theme="7" tint="-0.499984740745262"/>
      </bottom>
      <diagonal/>
    </border>
    <border>
      <left/>
      <right style="thick">
        <color theme="7" tint="-0.499984740745262"/>
      </right>
      <top/>
      <bottom/>
      <diagonal/>
    </border>
    <border>
      <left/>
      <right style="thick">
        <color theme="7" tint="-0.499984740745262"/>
      </right>
      <top/>
      <bottom style="thin">
        <color theme="0" tint="-0.249946592608417"/>
      </bottom>
      <diagonal/>
    </border>
    <border>
      <left/>
      <right style="thick">
        <color theme="7" tint="-0.499984740745262"/>
      </right>
      <top style="thin">
        <color theme="0" tint="-0.249946592608417"/>
      </top>
      <bottom style="thick">
        <color theme="7" tint="-0.499984740745262"/>
      </bottom>
      <diagonal/>
    </border>
    <border>
      <left style="thick">
        <color theme="9" tint="-0.499984740745262"/>
      </left>
      <right style="thick">
        <color theme="9" tint="-0.499984740745262"/>
      </right>
      <top style="thick">
        <color theme="9" tint="-0.499984740745262"/>
      </top>
      <bottom/>
      <diagonal/>
    </border>
    <border>
      <left style="thick">
        <color theme="9" tint="-0.499984740745262"/>
      </left>
      <right style="thick">
        <color theme="9" tint="-0.499984740745262"/>
      </right>
      <top/>
      <bottom style="thick">
        <color theme="9" tint="-0.499984740745262"/>
      </bottom>
      <diagonal/>
    </border>
    <border>
      <left style="thick">
        <color theme="9" tint="-0.499984740745262"/>
      </left>
      <right style="thick">
        <color theme="9" tint="-0.499984740745262"/>
      </right>
      <top/>
      <bottom/>
      <diagonal/>
    </border>
    <border>
      <left/>
      <right/>
      <top/>
      <bottom style="thick">
        <color theme="9" tint="-0.499984740745262"/>
      </bottom>
      <diagonal/>
    </border>
    <border>
      <left/>
      <right style="thin">
        <color theme="0" tint="-0.249946592608417"/>
      </right>
      <top style="thin">
        <color theme="0" tint="-0.249946592608417"/>
      </top>
      <bottom style="thick">
        <color theme="9" tint="-0.499984740745262"/>
      </bottom>
      <diagonal/>
    </border>
    <border>
      <left/>
      <right style="thick">
        <color theme="9" tint="-0.499984740745262"/>
      </right>
      <top style="thick">
        <color theme="9" tint="-0.499984740745262"/>
      </top>
      <bottom/>
      <diagonal/>
    </border>
    <border>
      <left/>
      <right style="thick">
        <color theme="9" tint="-0.499984740745262"/>
      </right>
      <top/>
      <bottom style="thick">
        <color theme="9" tint="-0.499984740745262"/>
      </bottom>
      <diagonal/>
    </border>
    <border>
      <left/>
      <right style="thick">
        <color theme="9" tint="-0.499984740745262"/>
      </right>
      <top/>
      <bottom/>
      <diagonal/>
    </border>
    <border>
      <left/>
      <right style="thick">
        <color theme="9" tint="-0.499984740745262"/>
      </right>
      <top/>
      <bottom style="thin">
        <color theme="0" tint="-0.249946592608417"/>
      </bottom>
      <diagonal/>
    </border>
    <border>
      <left/>
      <right style="thick">
        <color theme="9" tint="-0.499984740745262"/>
      </right>
      <top style="thin">
        <color theme="0" tint="-0.249946592608417"/>
      </top>
      <bottom style="thick">
        <color theme="9" tint="-0.499984740745262"/>
      </bottom>
      <diagonal/>
    </border>
    <border>
      <left style="thick">
        <color theme="4" tint="-0.499984740745262"/>
      </left>
      <right style="thick">
        <color theme="4" tint="-0.499984740745262"/>
      </right>
      <top style="thick">
        <color theme="4" tint="-0.499984740745262"/>
      </top>
      <bottom/>
      <diagonal/>
    </border>
    <border>
      <left style="thick">
        <color theme="4" tint="-0.499984740745262"/>
      </left>
      <right style="thick">
        <color theme="4" tint="-0.499984740745262"/>
      </right>
      <top/>
      <bottom style="thick">
        <color theme="4" tint="-0.499984740745262"/>
      </bottom>
      <diagonal/>
    </border>
    <border>
      <left style="thick">
        <color theme="4" tint="-0.499984740745262"/>
      </left>
      <right style="thick">
        <color theme="4" tint="-0.499984740745262"/>
      </right>
      <top/>
      <bottom/>
      <diagonal/>
    </border>
    <border>
      <left style="thick">
        <color theme="4" tint="-0.499984740745262"/>
      </left>
      <right/>
      <top style="thick">
        <color theme="4" tint="-0.499984740745262"/>
      </top>
      <bottom/>
      <diagonal/>
    </border>
    <border>
      <left/>
      <right/>
      <top style="thick">
        <color theme="4" tint="-0.499984740745262"/>
      </top>
      <bottom style="thin">
        <color theme="0" tint="-0.249946592608417"/>
      </bottom>
      <diagonal/>
    </border>
    <border>
      <left/>
      <right style="thin">
        <color theme="0" tint="-0.249946592608417"/>
      </right>
      <top style="thick">
        <color theme="4" tint="-0.499984740745262"/>
      </top>
      <bottom style="thin">
        <color theme="0" tint="-0.249946592608417"/>
      </bottom>
      <diagonal/>
    </border>
    <border>
      <left style="thick">
        <color theme="4" tint="-0.499984740745262"/>
      </left>
      <right/>
      <top/>
      <bottom style="thick">
        <color theme="4" tint="-0.499984740745262"/>
      </bottom>
      <diagonal/>
    </border>
    <border>
      <left/>
      <right/>
      <top/>
      <bottom style="thick">
        <color theme="4" tint="-0.499984740745262"/>
      </bottom>
      <diagonal/>
    </border>
    <border>
      <left/>
      <right style="thin">
        <color theme="0" tint="-0.249946592608417"/>
      </right>
      <top style="thin">
        <color theme="0" tint="-0.249946592608417"/>
      </top>
      <bottom style="thick">
        <color theme="4" tint="-0.499984740745262"/>
      </bottom>
      <diagonal/>
    </border>
    <border>
      <left/>
      <right style="thick">
        <color theme="4" tint="-0.499984740745262"/>
      </right>
      <top style="thick">
        <color theme="4" tint="-0.499984740745262"/>
      </top>
      <bottom/>
      <diagonal/>
    </border>
    <border>
      <left/>
      <right style="thick">
        <color theme="4" tint="-0.499984740745262"/>
      </right>
      <top/>
      <bottom style="thick">
        <color theme="4" tint="-0.499984740745262"/>
      </bottom>
      <diagonal/>
    </border>
    <border>
      <left/>
      <right style="thick">
        <color theme="4" tint="-0.499984740745262"/>
      </right>
      <top/>
      <bottom/>
      <diagonal/>
    </border>
    <border>
      <left/>
      <right style="thick">
        <color theme="4" tint="-0.499984740745262"/>
      </right>
      <top style="thick">
        <color theme="4" tint="-0.499984740745262"/>
      </top>
      <bottom style="thin">
        <color theme="0" tint="-0.249946592608417"/>
      </bottom>
      <diagonal/>
    </border>
    <border>
      <left/>
      <right style="thick">
        <color theme="4" tint="-0.499984740745262"/>
      </right>
      <top style="thin">
        <color theme="0" tint="-0.249946592608417"/>
      </top>
      <bottom style="thick">
        <color theme="4" tint="-0.499984740745262"/>
      </bottom>
      <diagonal/>
    </border>
    <border>
      <left/>
      <right/>
      <top/>
      <bottom style="thin">
        <color auto="1"/>
      </bottom>
      <diagonal/>
    </border>
    <border>
      <left style="thin">
        <color theme="0" tint="-0.249946592608417"/>
      </left>
      <right/>
      <top/>
      <bottom style="thin">
        <color theme="0" tint="-0.249946592608417"/>
      </bottom>
      <diagonal/>
    </border>
    <border>
      <left/>
      <right style="thin">
        <color theme="0" tint="-0.249946592608417"/>
      </right>
      <top style="thin">
        <color theme="0" tint="-0.249946592608417"/>
      </top>
      <bottom style="thin">
        <color theme="0" tint="-0.249946592608417"/>
      </bottom>
      <diagonal/>
    </border>
    <border>
      <left style="thin">
        <color theme="8" tint="-0.499984740745262"/>
      </left>
      <right/>
      <top/>
      <bottom/>
      <diagonal/>
    </border>
    <border>
      <left style="thin">
        <color theme="0" tint="-0.249946592608417"/>
      </left>
      <right style="thin">
        <color theme="0" tint="-0.249946592608417"/>
      </right>
      <top/>
      <bottom style="thin">
        <color theme="0" tint="-0.249946592608417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249946592608417"/>
      </left>
      <right style="thin">
        <color theme="0" tint="-0.249946592608417"/>
      </right>
      <top style="thin">
        <color theme="0" tint="-0.249946592608417"/>
      </top>
      <bottom/>
      <diagonal/>
    </border>
  </borders>
  <cellStyleXfs count="51">
    <xf numFmtId="0" fontId="0" fillId="0" borderId="0">
      <alignment horizontal="left" vertical="center" wrapText="1" indent="1"/>
    </xf>
    <xf numFmtId="43" fontId="22" fillId="0" borderId="0" applyFont="0" applyFill="0" applyBorder="0" applyAlignment="0" applyProtection="0">
      <alignment vertical="center"/>
    </xf>
    <xf numFmtId="44" fontId="22" fillId="0" borderId="0" applyFont="0" applyFill="0" applyBorder="0" applyAlignment="0" applyProtection="0">
      <alignment vertical="center"/>
    </xf>
    <xf numFmtId="9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2" fontId="22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68" applyNumberFormat="0" applyFont="0" applyFill="0" applyAlignment="0" applyProtection="0">
      <alignment horizontal="left" vertical="center" wrapText="1" indent="1"/>
    </xf>
    <xf numFmtId="0" fontId="25" fillId="0" borderId="0" applyNumberFormat="0" applyFill="0" applyBorder="0" applyAlignment="0" applyProtection="0">
      <alignment vertical="center"/>
    </xf>
    <xf numFmtId="0" fontId="26" fillId="10" borderId="0" applyNumberFormat="0" applyBorder="0" applyAlignment="0" applyProtection="0"/>
    <xf numFmtId="0" fontId="0" fillId="0" borderId="69" applyNumberFormat="0" applyFont="0" applyFill="0" applyAlignment="0" applyProtection="0">
      <alignment horizontal="left" vertical="center" wrapText="1" indent="1"/>
    </xf>
    <xf numFmtId="0" fontId="27" fillId="10" borderId="0" applyNumberFormat="0" applyProtection="0">
      <alignment horizontal="center" vertical="top"/>
    </xf>
    <xf numFmtId="0" fontId="28" fillId="10" borderId="0" applyProtection="0">
      <alignment horizontal="left" indent="1"/>
    </xf>
    <xf numFmtId="0" fontId="29" fillId="11" borderId="70" applyNumberFormat="0" applyProtection="0">
      <alignment horizontal="center" vertical="center"/>
    </xf>
    <xf numFmtId="0" fontId="30" fillId="0" borderId="0" applyNumberFormat="0" applyProtection="0">
      <alignment horizontal="right" indent="1"/>
    </xf>
    <xf numFmtId="0" fontId="31" fillId="0" borderId="71" applyNumberFormat="0" applyFont="0" applyFill="0" applyAlignment="0" applyProtection="0"/>
    <xf numFmtId="0" fontId="32" fillId="12" borderId="72" applyNumberFormat="0" applyAlignment="0" applyProtection="0">
      <alignment vertical="center"/>
    </xf>
    <xf numFmtId="0" fontId="33" fillId="12" borderId="73" applyNumberFormat="0" applyAlignment="0" applyProtection="0">
      <alignment vertical="center"/>
    </xf>
    <xf numFmtId="0" fontId="34" fillId="13" borderId="74" applyNumberFormat="0" applyAlignment="0" applyProtection="0">
      <alignment vertical="center"/>
    </xf>
    <xf numFmtId="0" fontId="35" fillId="0" borderId="75" applyNumberFormat="0" applyFill="0" applyAlignment="0" applyProtection="0">
      <alignment vertical="center"/>
    </xf>
    <xf numFmtId="0" fontId="36" fillId="0" borderId="76" applyNumberFormat="0" applyFill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0" fillId="17" borderId="0" applyNumberFormat="0" applyBorder="0" applyProtection="0">
      <alignment horizontal="center"/>
    </xf>
    <xf numFmtId="0" fontId="41" fillId="18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1" fillId="26" borderId="0" applyNumberFormat="0" applyBorder="0" applyAlignment="0" applyProtection="0">
      <alignment vertical="center"/>
    </xf>
    <xf numFmtId="0" fontId="41" fillId="27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2" fillId="29" borderId="0" applyNumberFormat="0" applyBorder="0" applyAlignment="0" applyProtection="0">
      <alignment vertical="center"/>
    </xf>
    <xf numFmtId="0" fontId="41" fillId="30" borderId="0" applyNumberFormat="0" applyBorder="0" applyAlignment="0" applyProtection="0">
      <alignment vertical="center"/>
    </xf>
    <xf numFmtId="0" fontId="41" fillId="31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2" fillId="40" borderId="0" applyNumberFormat="0" applyBorder="0" applyAlignment="0" applyProtection="0">
      <alignment vertical="center"/>
    </xf>
    <xf numFmtId="176" fontId="43" fillId="0" borderId="77">
      <alignment horizontal="left" vertical="center" indent="1"/>
    </xf>
    <xf numFmtId="0" fontId="44" fillId="0" borderId="0" applyFill="0" applyBorder="0">
      <alignment horizontal="center" vertical="center"/>
    </xf>
  </cellStyleXfs>
  <cellXfs count="122">
    <xf numFmtId="0" fontId="0" fillId="0" borderId="0" xfId="0">
      <alignment horizontal="left" vertical="center" wrapText="1" indent="1"/>
    </xf>
    <xf numFmtId="177" fontId="1" fillId="2" borderId="0" xfId="50" applyNumberFormat="1" applyFont="1" applyFill="1">
      <alignment horizontal="center" vertical="center"/>
    </xf>
    <xf numFmtId="177" fontId="2" fillId="3" borderId="0" xfId="50" applyNumberFormat="1" applyFont="1" applyFill="1">
      <alignment horizontal="center" vertical="center"/>
    </xf>
    <xf numFmtId="0" fontId="3" fillId="3" borderId="0" xfId="0" applyFont="1" applyFill="1" applyAlignment="1">
      <alignment horizontal="left" vertical="center" wrapText="1"/>
    </xf>
    <xf numFmtId="177" fontId="1" fillId="0" borderId="0" xfId="50" applyNumberFormat="1" applyFont="1" applyFill="1">
      <alignment horizontal="center" vertical="center"/>
    </xf>
    <xf numFmtId="0" fontId="4" fillId="3" borderId="0" xfId="13" applyFont="1" applyFill="1" applyAlignment="1">
      <alignment horizontal="center" vertical="center"/>
    </xf>
    <xf numFmtId="177" fontId="1" fillId="0" borderId="0" xfId="0" applyNumberFormat="1" applyFont="1">
      <alignment horizontal="left" vertical="center" wrapText="1" indent="1"/>
    </xf>
    <xf numFmtId="177" fontId="2" fillId="3" borderId="0" xfId="0" applyNumberFormat="1" applyFont="1" applyFill="1">
      <alignment horizontal="left" vertical="center" wrapText="1" indent="1"/>
    </xf>
    <xf numFmtId="176" fontId="4" fillId="3" borderId="1" xfId="49" applyFont="1" applyFill="1" applyBorder="1">
      <alignment horizontal="left" vertical="center" indent="1"/>
    </xf>
    <xf numFmtId="0" fontId="2" fillId="3" borderId="0" xfId="0" applyFont="1" applyFill="1">
      <alignment horizontal="left" vertical="center" wrapText="1" indent="1"/>
    </xf>
    <xf numFmtId="0" fontId="4" fillId="3" borderId="2" xfId="16" applyFont="1" applyFill="1" applyBorder="1" applyAlignment="1">
      <alignment horizontal="left" vertical="center" wrapText="1" indent="1"/>
    </xf>
    <xf numFmtId="176" fontId="4" fillId="3" borderId="3" xfId="49" applyFont="1" applyFill="1" applyBorder="1">
      <alignment horizontal="left" vertical="center" indent="1"/>
    </xf>
    <xf numFmtId="0" fontId="4" fillId="3" borderId="4" xfId="8" applyFont="1" applyFill="1" applyBorder="1">
      <alignment horizontal="left" vertical="center" wrapText="1" indent="1"/>
    </xf>
    <xf numFmtId="0" fontId="4" fillId="3" borderId="5" xfId="11" applyFont="1" applyFill="1" applyBorder="1">
      <alignment horizontal="left" vertical="center" wrapText="1" indent="1"/>
    </xf>
    <xf numFmtId="0" fontId="4" fillId="3" borderId="6" xfId="8" applyFont="1" applyFill="1" applyBorder="1">
      <alignment horizontal="left" vertical="center" wrapText="1" indent="1"/>
    </xf>
    <xf numFmtId="0" fontId="4" fillId="3" borderId="7" xfId="11" applyFont="1" applyFill="1" applyBorder="1">
      <alignment horizontal="left" vertical="center" wrapText="1" indent="1"/>
    </xf>
    <xf numFmtId="0" fontId="3" fillId="3" borderId="0" xfId="0" applyFont="1" applyFill="1" applyAlignment="1">
      <alignment horizontal="right" vertical="center" wrapText="1"/>
    </xf>
    <xf numFmtId="176" fontId="4" fillId="3" borderId="8" xfId="49" applyFont="1" applyFill="1" applyBorder="1">
      <alignment horizontal="left" vertical="center" indent="1"/>
    </xf>
    <xf numFmtId="0" fontId="4" fillId="3" borderId="9" xfId="16" applyFont="1" applyFill="1" applyBorder="1" applyAlignment="1">
      <alignment horizontal="left" vertical="center" wrapText="1" indent="1"/>
    </xf>
    <xf numFmtId="176" fontId="4" fillId="3" borderId="10" xfId="49" applyFont="1" applyFill="1" applyBorder="1">
      <alignment horizontal="left" vertical="center" indent="1"/>
    </xf>
    <xf numFmtId="0" fontId="4" fillId="3" borderId="11" xfId="11" applyFont="1" applyFill="1" applyBorder="1">
      <alignment horizontal="left" vertical="center" wrapText="1" indent="1"/>
    </xf>
    <xf numFmtId="0" fontId="4" fillId="3" borderId="12" xfId="11" applyFont="1" applyFill="1" applyBorder="1">
      <alignment horizontal="left" vertical="center" wrapText="1" indent="1"/>
    </xf>
    <xf numFmtId="177" fontId="5" fillId="4" borderId="0" xfId="50" applyNumberFormat="1" applyFont="1" applyFill="1">
      <alignment horizontal="center" vertical="center"/>
    </xf>
    <xf numFmtId="0" fontId="6" fillId="4" borderId="0" xfId="0" applyFont="1" applyFill="1" applyAlignment="1">
      <alignment horizontal="left" vertical="center" wrapText="1"/>
    </xf>
    <xf numFmtId="0" fontId="7" fillId="4" borderId="0" xfId="13" applyFont="1" applyFill="1" applyAlignment="1">
      <alignment horizontal="center" vertical="center"/>
    </xf>
    <xf numFmtId="177" fontId="5" fillId="4" borderId="0" xfId="0" applyNumberFormat="1" applyFont="1" applyFill="1">
      <alignment horizontal="left" vertical="center" wrapText="1" indent="1"/>
    </xf>
    <xf numFmtId="176" fontId="7" fillId="4" borderId="13" xfId="49" applyFont="1" applyFill="1" applyBorder="1">
      <alignment horizontal="left" vertical="center" indent="1"/>
    </xf>
    <xf numFmtId="0" fontId="5" fillId="4" borderId="0" xfId="0" applyFont="1" applyFill="1">
      <alignment horizontal="left" vertical="center" wrapText="1" indent="1"/>
    </xf>
    <xf numFmtId="0" fontId="7" fillId="4" borderId="14" xfId="16" applyFont="1" applyFill="1" applyBorder="1" applyAlignment="1">
      <alignment horizontal="left" vertical="center" wrapText="1" indent="1"/>
    </xf>
    <xf numFmtId="176" fontId="7" fillId="4" borderId="15" xfId="49" applyFont="1" applyFill="1" applyBorder="1">
      <alignment horizontal="left" vertical="center" indent="1"/>
    </xf>
    <xf numFmtId="0" fontId="7" fillId="4" borderId="4" xfId="8" applyFont="1" applyFill="1" applyBorder="1">
      <alignment horizontal="left" vertical="center" wrapText="1" indent="1"/>
    </xf>
    <xf numFmtId="0" fontId="7" fillId="4" borderId="5" xfId="11" applyFont="1" applyFill="1" applyBorder="1">
      <alignment horizontal="left" vertical="center" wrapText="1" indent="1"/>
    </xf>
    <xf numFmtId="0" fontId="7" fillId="4" borderId="16" xfId="8" applyFont="1" applyFill="1" applyBorder="1">
      <alignment horizontal="left" vertical="center" wrapText="1" indent="1"/>
    </xf>
    <xf numFmtId="0" fontId="7" fillId="4" borderId="17" xfId="11" applyFont="1" applyFill="1" applyBorder="1">
      <alignment horizontal="left" vertical="center" wrapText="1" indent="1"/>
    </xf>
    <xf numFmtId="0" fontId="6" fillId="4" borderId="0" xfId="0" applyFont="1" applyFill="1" applyAlignment="1">
      <alignment horizontal="right" vertical="center" wrapText="1"/>
    </xf>
    <xf numFmtId="176" fontId="7" fillId="4" borderId="18" xfId="49" applyFont="1" applyFill="1" applyBorder="1">
      <alignment horizontal="left" vertical="center" indent="1"/>
    </xf>
    <xf numFmtId="0" fontId="7" fillId="4" borderId="19" xfId="16" applyFont="1" applyFill="1" applyBorder="1" applyAlignment="1">
      <alignment horizontal="left" vertical="center" wrapText="1" indent="1"/>
    </xf>
    <xf numFmtId="176" fontId="7" fillId="4" borderId="20" xfId="49" applyFont="1" applyFill="1" applyBorder="1">
      <alignment horizontal="left" vertical="center" indent="1"/>
    </xf>
    <xf numFmtId="0" fontId="7" fillId="4" borderId="21" xfId="11" applyFont="1" applyFill="1" applyBorder="1">
      <alignment horizontal="left" vertical="center" wrapText="1" indent="1"/>
    </xf>
    <xf numFmtId="0" fontId="7" fillId="4" borderId="22" xfId="11" applyFont="1" applyFill="1" applyBorder="1">
      <alignment horizontal="left" vertical="center" wrapText="1" indent="1"/>
    </xf>
    <xf numFmtId="177" fontId="8" fillId="5" borderId="0" xfId="50" applyNumberFormat="1" applyFont="1" applyFill="1">
      <alignment horizontal="center" vertical="center"/>
    </xf>
    <xf numFmtId="0" fontId="9" fillId="5" borderId="0" xfId="0" applyFont="1" applyFill="1" applyAlignment="1">
      <alignment horizontal="left" vertical="center" wrapText="1"/>
    </xf>
    <xf numFmtId="0" fontId="10" fillId="5" borderId="0" xfId="13" applyFont="1" applyFill="1" applyAlignment="1">
      <alignment horizontal="center" vertical="center"/>
    </xf>
    <xf numFmtId="177" fontId="8" fillId="5" borderId="0" xfId="0" applyNumberFormat="1" applyFont="1" applyFill="1">
      <alignment horizontal="left" vertical="center" wrapText="1" indent="1"/>
    </xf>
    <xf numFmtId="176" fontId="10" fillId="5" borderId="23" xfId="49" applyFont="1" applyFill="1" applyBorder="1">
      <alignment horizontal="left" vertical="center" indent="1"/>
    </xf>
    <xf numFmtId="0" fontId="8" fillId="5" borderId="0" xfId="0" applyFont="1" applyFill="1">
      <alignment horizontal="left" vertical="center" wrapText="1" indent="1"/>
    </xf>
    <xf numFmtId="0" fontId="10" fillId="5" borderId="24" xfId="16" applyFont="1" applyFill="1" applyBorder="1" applyAlignment="1">
      <alignment horizontal="left" vertical="center" wrapText="1" indent="1"/>
    </xf>
    <xf numFmtId="176" fontId="10" fillId="5" borderId="25" xfId="49" applyFont="1" applyFill="1" applyBorder="1">
      <alignment horizontal="left" vertical="center" indent="1"/>
    </xf>
    <xf numFmtId="0" fontId="10" fillId="5" borderId="4" xfId="8" applyFont="1" applyFill="1" applyBorder="1">
      <alignment horizontal="left" vertical="center" wrapText="1" indent="1"/>
    </xf>
    <xf numFmtId="0" fontId="10" fillId="5" borderId="5" xfId="11" applyFont="1" applyFill="1" applyBorder="1">
      <alignment horizontal="left" vertical="center" wrapText="1" indent="1"/>
    </xf>
    <xf numFmtId="0" fontId="10" fillId="5" borderId="26" xfId="8" applyFont="1" applyFill="1" applyBorder="1">
      <alignment horizontal="left" vertical="center" wrapText="1" indent="1"/>
    </xf>
    <xf numFmtId="0" fontId="10" fillId="5" borderId="27" xfId="11" applyFont="1" applyFill="1" applyBorder="1">
      <alignment horizontal="left" vertical="center" wrapText="1" indent="1"/>
    </xf>
    <xf numFmtId="0" fontId="9" fillId="5" borderId="0" xfId="0" applyFont="1" applyFill="1" applyAlignment="1">
      <alignment horizontal="right" vertical="center" wrapText="1"/>
    </xf>
    <xf numFmtId="176" fontId="10" fillId="5" borderId="28" xfId="49" applyFont="1" applyFill="1" applyBorder="1">
      <alignment horizontal="left" vertical="center" indent="1"/>
    </xf>
    <xf numFmtId="0" fontId="10" fillId="5" borderId="29" xfId="16" applyFont="1" applyFill="1" applyBorder="1" applyAlignment="1">
      <alignment horizontal="left" vertical="center" wrapText="1" indent="1"/>
    </xf>
    <xf numFmtId="176" fontId="10" fillId="5" borderId="30" xfId="49" applyFont="1" applyFill="1" applyBorder="1">
      <alignment horizontal="left" vertical="center" indent="1"/>
    </xf>
    <xf numFmtId="0" fontId="10" fillId="5" borderId="31" xfId="11" applyFont="1" applyFill="1" applyBorder="1">
      <alignment horizontal="left" vertical="center" wrapText="1" indent="1"/>
    </xf>
    <xf numFmtId="0" fontId="10" fillId="5" borderId="32" xfId="11" applyFont="1" applyFill="1" applyBorder="1">
      <alignment horizontal="left" vertical="center" wrapText="1" indent="1"/>
    </xf>
    <xf numFmtId="177" fontId="1" fillId="6" borderId="0" xfId="50" applyNumberFormat="1" applyFont="1" applyFill="1">
      <alignment horizontal="center" vertical="center"/>
    </xf>
    <xf numFmtId="0" fontId="11" fillId="6" borderId="0" xfId="0" applyFont="1" applyFill="1" applyAlignment="1">
      <alignment horizontal="left" vertical="center" wrapText="1"/>
    </xf>
    <xf numFmtId="0" fontId="12" fillId="6" borderId="0" xfId="13" applyFont="1" applyFill="1" applyAlignment="1">
      <alignment horizontal="center" vertical="center"/>
    </xf>
    <xf numFmtId="177" fontId="1" fillId="6" borderId="0" xfId="0" applyNumberFormat="1" applyFont="1" applyFill="1">
      <alignment horizontal="left" vertical="center" wrapText="1" indent="1"/>
    </xf>
    <xf numFmtId="176" fontId="12" fillId="6" borderId="33" xfId="49" applyFont="1" applyFill="1" applyBorder="1">
      <alignment horizontal="left" vertical="center" indent="1"/>
    </xf>
    <xf numFmtId="0" fontId="0" fillId="6" borderId="0" xfId="0" applyFill="1">
      <alignment horizontal="left" vertical="center" wrapText="1" indent="1"/>
    </xf>
    <xf numFmtId="0" fontId="12" fillId="6" borderId="34" xfId="16" applyFont="1" applyFill="1" applyBorder="1" applyAlignment="1">
      <alignment horizontal="left" vertical="center" wrapText="1" indent="1"/>
    </xf>
    <xf numFmtId="176" fontId="12" fillId="6" borderId="35" xfId="49" applyFont="1" applyFill="1" applyBorder="1">
      <alignment horizontal="left" vertical="center" indent="1"/>
    </xf>
    <xf numFmtId="0" fontId="12" fillId="6" borderId="4" xfId="8" applyFont="1" applyFill="1" applyBorder="1">
      <alignment horizontal="left" vertical="center" wrapText="1" indent="1"/>
    </xf>
    <xf numFmtId="0" fontId="12" fillId="6" borderId="5" xfId="11" applyFont="1" applyFill="1" applyBorder="1">
      <alignment horizontal="left" vertical="center" wrapText="1" indent="1"/>
    </xf>
    <xf numFmtId="0" fontId="12" fillId="6" borderId="36" xfId="8" applyFont="1" applyFill="1" applyBorder="1">
      <alignment horizontal="left" vertical="center" wrapText="1" indent="1"/>
    </xf>
    <xf numFmtId="0" fontId="12" fillId="6" borderId="37" xfId="11" applyFont="1" applyFill="1" applyBorder="1">
      <alignment horizontal="left" vertical="center" wrapText="1" indent="1"/>
    </xf>
    <xf numFmtId="0" fontId="11" fillId="6" borderId="0" xfId="0" applyFont="1" applyFill="1" applyAlignment="1">
      <alignment horizontal="right" vertical="center" wrapText="1"/>
    </xf>
    <xf numFmtId="176" fontId="12" fillId="6" borderId="38" xfId="49" applyFont="1" applyFill="1" applyBorder="1">
      <alignment horizontal="left" vertical="center" indent="1"/>
    </xf>
    <xf numFmtId="0" fontId="12" fillId="6" borderId="39" xfId="16" applyFont="1" applyFill="1" applyBorder="1" applyAlignment="1">
      <alignment horizontal="left" vertical="center" wrapText="1" indent="1"/>
    </xf>
    <xf numFmtId="176" fontId="12" fillId="6" borderId="40" xfId="49" applyFont="1" applyFill="1" applyBorder="1">
      <alignment horizontal="left" vertical="center" indent="1"/>
    </xf>
    <xf numFmtId="0" fontId="12" fillId="6" borderId="41" xfId="11" applyFont="1" applyFill="1" applyBorder="1">
      <alignment horizontal="left" vertical="center" wrapText="1" indent="1"/>
    </xf>
    <xf numFmtId="0" fontId="12" fillId="6" borderId="42" xfId="11" applyFont="1" applyFill="1" applyBorder="1">
      <alignment horizontal="left" vertical="center" wrapText="1" indent="1"/>
    </xf>
    <xf numFmtId="177" fontId="1" fillId="7" borderId="0" xfId="50" applyNumberFormat="1" applyFont="1" applyFill="1">
      <alignment horizontal="center" vertical="center"/>
    </xf>
    <xf numFmtId="0" fontId="13" fillId="7" borderId="0" xfId="0" applyFont="1" applyFill="1" applyAlignment="1">
      <alignment horizontal="left" vertical="center" wrapText="1"/>
    </xf>
    <xf numFmtId="0" fontId="14" fillId="7" borderId="0" xfId="13" applyFont="1" applyFill="1" applyAlignment="1">
      <alignment horizontal="center" vertical="center"/>
    </xf>
    <xf numFmtId="177" fontId="1" fillId="7" borderId="0" xfId="0" applyNumberFormat="1" applyFont="1" applyFill="1">
      <alignment horizontal="left" vertical="center" wrapText="1" indent="1"/>
    </xf>
    <xf numFmtId="176" fontId="14" fillId="7" borderId="43" xfId="49" applyFont="1" applyFill="1" applyBorder="1">
      <alignment horizontal="left" vertical="center" indent="1"/>
    </xf>
    <xf numFmtId="0" fontId="0" fillId="7" borderId="0" xfId="0" applyFill="1">
      <alignment horizontal="left" vertical="center" wrapText="1" indent="1"/>
    </xf>
    <xf numFmtId="0" fontId="14" fillId="7" borderId="44" xfId="16" applyFont="1" applyFill="1" applyBorder="1" applyAlignment="1">
      <alignment horizontal="left" vertical="center" wrapText="1" indent="1"/>
    </xf>
    <xf numFmtId="176" fontId="14" fillId="7" borderId="45" xfId="49" applyFont="1" applyFill="1" applyBorder="1">
      <alignment horizontal="left" vertical="center" indent="1"/>
    </xf>
    <xf numFmtId="0" fontId="14" fillId="7" borderId="4" xfId="8" applyFont="1" applyFill="1" applyBorder="1">
      <alignment horizontal="left" vertical="center" wrapText="1" indent="1"/>
    </xf>
    <xf numFmtId="0" fontId="14" fillId="7" borderId="5" xfId="11" applyFont="1" applyFill="1" applyBorder="1">
      <alignment horizontal="left" vertical="center" wrapText="1" indent="1"/>
    </xf>
    <xf numFmtId="0" fontId="14" fillId="7" borderId="46" xfId="8" applyFont="1" applyFill="1" applyBorder="1">
      <alignment horizontal="left" vertical="center" wrapText="1" indent="1"/>
    </xf>
    <xf numFmtId="0" fontId="14" fillId="7" borderId="47" xfId="11" applyFont="1" applyFill="1" applyBorder="1">
      <alignment horizontal="left" vertical="center" wrapText="1" indent="1"/>
    </xf>
    <xf numFmtId="0" fontId="13" fillId="7" borderId="0" xfId="0" applyFont="1" applyFill="1" applyAlignment="1">
      <alignment horizontal="right" vertical="center" wrapText="1"/>
    </xf>
    <xf numFmtId="176" fontId="14" fillId="7" borderId="48" xfId="49" applyFont="1" applyFill="1" applyBorder="1">
      <alignment horizontal="left" vertical="center" indent="1"/>
    </xf>
    <xf numFmtId="0" fontId="14" fillId="7" borderId="49" xfId="16" applyFont="1" applyFill="1" applyBorder="1" applyAlignment="1">
      <alignment horizontal="left" vertical="center" wrapText="1" indent="1"/>
    </xf>
    <xf numFmtId="176" fontId="14" fillId="7" borderId="50" xfId="49" applyFont="1" applyFill="1" applyBorder="1">
      <alignment horizontal="left" vertical="center" indent="1"/>
    </xf>
    <xf numFmtId="0" fontId="14" fillId="7" borderId="51" xfId="11" applyFont="1" applyFill="1" applyBorder="1">
      <alignment horizontal="left" vertical="center" wrapText="1" indent="1"/>
    </xf>
    <xf numFmtId="0" fontId="14" fillId="7" borderId="52" xfId="11" applyFont="1" applyFill="1" applyBorder="1">
      <alignment horizontal="left" vertical="center" wrapText="1" indent="1"/>
    </xf>
    <xf numFmtId="177" fontId="1" fillId="8" borderId="0" xfId="50" applyNumberFormat="1" applyFont="1" applyFill="1">
      <alignment horizontal="center" vertical="center"/>
    </xf>
    <xf numFmtId="0" fontId="15" fillId="8" borderId="0" xfId="0" applyFont="1" applyFill="1" applyAlignment="1">
      <alignment horizontal="left" vertical="center" wrapText="1"/>
    </xf>
    <xf numFmtId="0" fontId="16" fillId="8" borderId="0" xfId="13" applyFont="1" applyFill="1" applyAlignment="1">
      <alignment horizontal="center" vertical="center"/>
    </xf>
    <xf numFmtId="177" fontId="1" fillId="8" borderId="0" xfId="0" applyNumberFormat="1" applyFont="1" applyFill="1">
      <alignment horizontal="left" vertical="center" wrapText="1" indent="1"/>
    </xf>
    <xf numFmtId="176" fontId="16" fillId="8" borderId="53" xfId="49" applyFont="1" applyFill="1" applyBorder="1">
      <alignment horizontal="left" vertical="center" indent="1"/>
    </xf>
    <xf numFmtId="0" fontId="0" fillId="8" borderId="0" xfId="0" applyFill="1">
      <alignment horizontal="left" vertical="center" wrapText="1" indent="1"/>
    </xf>
    <xf numFmtId="0" fontId="16" fillId="8" borderId="54" xfId="16" applyFont="1" applyFill="1" applyBorder="1" applyAlignment="1">
      <alignment horizontal="left" vertical="center" wrapText="1" indent="1"/>
    </xf>
    <xf numFmtId="176" fontId="16" fillId="8" borderId="55" xfId="49" applyFont="1" applyFill="1" applyBorder="1">
      <alignment horizontal="left" vertical="center" indent="1"/>
    </xf>
    <xf numFmtId="176" fontId="16" fillId="8" borderId="56" xfId="49" applyFont="1" applyFill="1" applyBorder="1">
      <alignment horizontal="left" vertical="center" indent="1"/>
    </xf>
    <xf numFmtId="0" fontId="16" fillId="8" borderId="57" xfId="8" applyFont="1" applyFill="1" applyBorder="1">
      <alignment horizontal="left" vertical="center" wrapText="1" indent="1"/>
    </xf>
    <xf numFmtId="0" fontId="16" fillId="8" borderId="58" xfId="11" applyFont="1" applyFill="1" applyBorder="1">
      <alignment horizontal="left" vertical="center" wrapText="1" indent="1"/>
    </xf>
    <xf numFmtId="0" fontId="16" fillId="8" borderId="59" xfId="16" applyFont="1" applyFill="1" applyBorder="1" applyAlignment="1">
      <alignment horizontal="left" vertical="center" wrapText="1" indent="1"/>
    </xf>
    <xf numFmtId="0" fontId="16" fillId="8" borderId="60" xfId="8" applyFont="1" applyFill="1" applyBorder="1">
      <alignment horizontal="left" vertical="center" wrapText="1" indent="1"/>
    </xf>
    <xf numFmtId="0" fontId="16" fillId="8" borderId="61" xfId="11" applyFont="1" applyFill="1" applyBorder="1">
      <alignment horizontal="left" vertical="center" wrapText="1" indent="1"/>
    </xf>
    <xf numFmtId="0" fontId="15" fillId="8" borderId="0" xfId="0" applyFont="1" applyFill="1" applyAlignment="1">
      <alignment horizontal="right" vertical="center" wrapText="1"/>
    </xf>
    <xf numFmtId="176" fontId="16" fillId="8" borderId="62" xfId="49" applyFont="1" applyFill="1" applyBorder="1">
      <alignment horizontal="left" vertical="center" indent="1"/>
    </xf>
    <xf numFmtId="0" fontId="16" fillId="8" borderId="63" xfId="16" applyFont="1" applyFill="1" applyBorder="1" applyAlignment="1">
      <alignment horizontal="left" vertical="center" wrapText="1" indent="1"/>
    </xf>
    <xf numFmtId="176" fontId="16" fillId="8" borderId="64" xfId="49" applyFont="1" applyFill="1" applyBorder="1">
      <alignment horizontal="left" vertical="center" indent="1"/>
    </xf>
    <xf numFmtId="0" fontId="16" fillId="8" borderId="64" xfId="16" applyFont="1" applyFill="1" applyBorder="1" applyAlignment="1">
      <alignment horizontal="left" vertical="center" wrapText="1" indent="1"/>
    </xf>
    <xf numFmtId="0" fontId="16" fillId="8" borderId="65" xfId="11" applyFont="1" applyFill="1" applyBorder="1">
      <alignment horizontal="left" vertical="center" wrapText="1" indent="1"/>
    </xf>
    <xf numFmtId="0" fontId="16" fillId="8" borderId="66" xfId="11" applyFont="1" applyFill="1" applyBorder="1">
      <alignment horizontal="left" vertical="center" wrapText="1" indent="1"/>
    </xf>
    <xf numFmtId="0" fontId="17" fillId="9" borderId="0" xfId="0" applyFont="1" applyFill="1" applyAlignment="1">
      <alignment horizontal="center" vertical="center" wrapText="1"/>
    </xf>
    <xf numFmtId="0" fontId="18" fillId="9" borderId="0" xfId="0" applyFont="1" applyFill="1" applyAlignment="1">
      <alignment horizontal="center" vertical="center" wrapText="1"/>
    </xf>
    <xf numFmtId="0" fontId="19" fillId="8" borderId="67" xfId="13" applyFont="1" applyFill="1" applyBorder="1" applyAlignment="1">
      <alignment horizontal="center" vertical="center"/>
    </xf>
    <xf numFmtId="0" fontId="20" fillId="8" borderId="67" xfId="15" applyFont="1" applyFill="1" applyBorder="1" applyAlignment="1">
      <alignment horizontal="center" vertical="center"/>
    </xf>
    <xf numFmtId="0" fontId="19" fillId="8" borderId="0" xfId="15" applyFont="1" applyFill="1" applyAlignment="1">
      <alignment horizontal="center" vertical="center"/>
    </xf>
    <xf numFmtId="0" fontId="20" fillId="8" borderId="0" xfId="15" applyFont="1" applyFill="1" applyAlignment="1">
      <alignment horizontal="center" vertical="center"/>
    </xf>
    <xf numFmtId="0" fontId="21" fillId="0" borderId="0" xfId="0" applyFont="1">
      <alignment horizontal="left" vertical="center" wrapText="1" indent="1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Day" xfId="49"/>
    <cellStyle name="Year and Month" xfId="50"/>
  </cellStyles>
  <dxfs count="1">
    <dxf>
      <font>
        <color theme="1" tint="0.349986266670736"/>
      </font>
    </dxf>
  </dxfs>
  <tableStyles count="0" defaultTableStyle="TableStyleMedium2" defaultPivotStyle="PivotStyleLight16"/>
  <colors>
    <mruColors>
      <color rgb="00FCE5E4"/>
      <color rgb="00D3F2FC"/>
      <color rgb="0095E633"/>
      <color rgb="00F14124"/>
      <color rgb="00D95C00"/>
      <color rgb="00BEEBDE"/>
      <color rgb="00DBF7B9"/>
      <color rgb="00DDF5FD"/>
      <color rgb="004E67C8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8" Type="http://schemas.openxmlformats.org/officeDocument/2006/relationships/styles" Target="styles.xml"/><Relationship Id="rId17" Type="http://schemas.openxmlformats.org/officeDocument/2006/relationships/sharedStrings" Target="sharedStrings.xml"/><Relationship Id="rId16" Type="http://schemas.openxmlformats.org/officeDocument/2006/relationships/theme" Target="theme/theme1.xml"/><Relationship Id="rId15" Type="http://schemas.openxmlformats.org/officeDocument/2006/relationships/customXml" Target="../customXml/item3.xml"/><Relationship Id="rId14" Type="http://schemas.openxmlformats.org/officeDocument/2006/relationships/customXml" Target="../customXml/item2.xml"/><Relationship Id="rId13" Type="http://schemas.openxmlformats.org/officeDocument/2006/relationships/customXml" Target="../customXml/item1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6" Type="http://schemas.openxmlformats.org/officeDocument/2006/relationships/image" Target="../media/image3.png"/><Relationship Id="rId5" Type="http://schemas.openxmlformats.org/officeDocument/2006/relationships/hyperlink" Target="http://www.excelnav.com" TargetMode="External"/><Relationship Id="rId4" Type="http://schemas.openxmlformats.org/officeDocument/2006/relationships/hyperlink" Target="https://excelnav.com/" TargetMode="External"/><Relationship Id="rId3" Type="http://schemas.openxmlformats.org/officeDocument/2006/relationships/image" Target="../media/image2.png"/><Relationship Id="rId2" Type="http://schemas.openxmlformats.org/officeDocument/2006/relationships/hyperlink" Target="https://ko-fi.com/excelnav" TargetMode="External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119064</xdr:colOff>
      <xdr:row>1</xdr:row>
      <xdr:rowOff>0</xdr:rowOff>
    </xdr:from>
    <xdr:to>
      <xdr:col>2</xdr:col>
      <xdr:colOff>0</xdr:colOff>
      <xdr:row>16</xdr:row>
      <xdr:rowOff>4763</xdr:rowOff>
    </xdr:to>
    <xdr:sp>
      <xdr:nvSpPr>
        <xdr:cNvPr id="2" name="Title"/>
        <xdr:cNvSpPr txBox="1"/>
      </xdr:nvSpPr>
      <xdr:spPr>
        <a:xfrm>
          <a:off x="118745" y="171450"/>
          <a:ext cx="1240155" cy="6437630"/>
        </a:xfrm>
        <a:prstGeom prst="rect">
          <a:avLst/>
        </a:prstGeom>
        <a:blipFill>
          <a:blip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noFill/>
        </a:ln>
      </xdr:spPr>
      <xdr:style>
        <a:lnRef idx="3">
          <a:schemeClr val="lt1"/>
        </a:lnRef>
        <a:fillRef idx="1003">
          <a:schemeClr val="dk2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lIns="0" tIns="822960" rIns="0" bIns="0" rtlCol="0" anchor="ctr"/>
        <a:lstStyle/>
        <a:p>
          <a:pPr algn="ctr"/>
          <a:endParaRPr lang="en-US" sz="5400">
            <a:solidFill>
              <a:schemeClr val="bg1"/>
            </a:solidFill>
            <a:latin typeface="+mj-lt"/>
          </a:endParaRPr>
        </a:p>
      </xdr:txBody>
    </xdr:sp>
    <xdr:clientData/>
  </xdr:twoCellAnchor>
  <xdr:twoCellAnchor>
    <xdr:from>
      <xdr:col>16</xdr:col>
      <xdr:colOff>136525</xdr:colOff>
      <xdr:row>3</xdr:row>
      <xdr:rowOff>2540</xdr:rowOff>
    </xdr:from>
    <xdr:to>
      <xdr:col>23</xdr:col>
      <xdr:colOff>228600</xdr:colOff>
      <xdr:row>10</xdr:row>
      <xdr:rowOff>78740</xdr:rowOff>
    </xdr:to>
    <xdr:sp>
      <xdr:nvSpPr>
        <xdr:cNvPr id="4" name="文本框 3">
          <a:hlinkClick xmlns:r="http://schemas.openxmlformats.org/officeDocument/2006/relationships" r:id="rId2"/>
        </xdr:cNvPr>
        <xdr:cNvSpPr txBox="1"/>
      </xdr:nvSpPr>
      <xdr:spPr>
        <a:xfrm>
          <a:off x="11579225" y="1206500"/>
          <a:ext cx="5381625" cy="2804160"/>
        </a:xfrm>
        <a:prstGeom prst="rect">
          <a:avLst/>
        </a:prstGeom>
        <a:noFill/>
        <a:ln w="9525" cmpd="sng">
          <a:noFill/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/>
            <a:t>Enjoying this template?​​</a:t>
          </a:r>
          <a:endParaRPr lang="zh-CN" altLang="en-US" sz="1200"/>
        </a:p>
        <a:p>
          <a:pPr algn="l"/>
          <a:r>
            <a:rPr lang="zh-CN" altLang="en-US" sz="1200"/>
            <a:t>This template is completely free. If it saved you time or helped your business, consider buying me a coffee to support the creation of more free resources!</a:t>
          </a:r>
          <a:endParaRPr lang="zh-CN" altLang="en-US" sz="1100"/>
        </a:p>
        <a:p>
          <a:pPr algn="l"/>
          <a:endParaRPr lang="zh-CN" altLang="en-US" sz="1100"/>
        </a:p>
        <a:p>
          <a:pPr algn="l"/>
          <a:endParaRPr lang="zh-CN" altLang="en-US" sz="1100"/>
        </a:p>
        <a:p>
          <a:pPr algn="l"/>
          <a:endParaRPr lang="zh-CN" altLang="en-US" sz="1100"/>
        </a:p>
        <a:p>
          <a:pPr algn="l"/>
          <a:endParaRPr lang="zh-CN" altLang="en-US" sz="1100"/>
        </a:p>
        <a:p>
          <a:pPr algn="l"/>
          <a:endParaRPr lang="zh-CN" altLang="en-US" sz="1100"/>
        </a:p>
        <a:p>
          <a:pPr algn="l"/>
          <a:endParaRPr lang="zh-CN" altLang="en-US" sz="1100"/>
        </a:p>
        <a:p>
          <a:pPr algn="l"/>
          <a:endParaRPr lang="zh-CN" altLang="en-US" sz="1100"/>
        </a:p>
        <a:p>
          <a:pPr algn="l"/>
          <a:endParaRPr lang="zh-CN" altLang="en-US" sz="1100"/>
        </a:p>
        <a:p>
          <a:pPr algn="l"/>
          <a:r>
            <a:rPr lang="zh-CN" altLang="en-US" sz="1200"/>
            <a:t>​Scan or visit:​​ ko-fi.com/</a:t>
          </a:r>
          <a:r>
            <a:rPr lang="en-US" altLang="zh-CN" sz="1200"/>
            <a:t>excelnav</a:t>
          </a:r>
          <a:endParaRPr lang="en-US" altLang="zh-CN" sz="1100"/>
        </a:p>
        <a:p>
          <a:pPr algn="l"/>
          <a:r>
            <a:rPr lang="zh-CN" altLang="en-US" sz="1600" b="1"/>
            <a:t>Thank you for your support!</a:t>
          </a:r>
          <a:endParaRPr lang="zh-CN" altLang="en-US" sz="1600" b="1"/>
        </a:p>
      </xdr:txBody>
    </xdr:sp>
    <xdr:clientData/>
  </xdr:twoCellAnchor>
  <xdr:twoCellAnchor>
    <xdr:from>
      <xdr:col>16</xdr:col>
      <xdr:colOff>212090</xdr:colOff>
      <xdr:row>5</xdr:row>
      <xdr:rowOff>40640</xdr:rowOff>
    </xdr:from>
    <xdr:to>
      <xdr:col>18</xdr:col>
      <xdr:colOff>81915</xdr:colOff>
      <xdr:row>8</xdr:row>
      <xdr:rowOff>352425</xdr:rowOff>
    </xdr:to>
    <xdr:pic>
      <xdr:nvPicPr>
        <xdr:cNvPr id="5" name="图片 4" descr="kofi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1654790" y="2067560"/>
          <a:ext cx="1381125" cy="1393825"/>
        </a:xfrm>
        <a:prstGeom prst="rect">
          <a:avLst/>
        </a:prstGeom>
      </xdr:spPr>
    </xdr:pic>
    <xdr:clientData/>
  </xdr:twoCellAnchor>
  <xdr:twoCellAnchor>
    <xdr:from>
      <xdr:col>16</xdr:col>
      <xdr:colOff>127000</xdr:colOff>
      <xdr:row>1</xdr:row>
      <xdr:rowOff>30480</xdr:rowOff>
    </xdr:from>
    <xdr:to>
      <xdr:col>21</xdr:col>
      <xdr:colOff>633095</xdr:colOff>
      <xdr:row>2</xdr:row>
      <xdr:rowOff>201930</xdr:rowOff>
    </xdr:to>
    <xdr:grpSp>
      <xdr:nvGrpSpPr>
        <xdr:cNvPr id="6" name="组合 5">
          <a:hlinkClick xmlns:r="http://schemas.openxmlformats.org/officeDocument/2006/relationships" r:id="rId4"/>
        </xdr:cNvPr>
        <xdr:cNvGrpSpPr/>
      </xdr:nvGrpSpPr>
      <xdr:grpSpPr>
        <a:xfrm rot="0">
          <a:off x="11569700" y="201930"/>
          <a:ext cx="4284345" cy="941070"/>
          <a:chOff x="26775" y="2399"/>
          <a:chExt cx="6750" cy="1470"/>
        </a:xfrm>
      </xdr:grpSpPr>
      <xdr:sp>
        <xdr:nvSpPr>
          <xdr:cNvPr id="7" name="文本框 6"/>
          <xdr:cNvSpPr txBox="1"/>
        </xdr:nvSpPr>
        <xdr:spPr>
          <a:xfrm>
            <a:off x="26775" y="2399"/>
            <a:ext cx="6750" cy="1471"/>
          </a:xfrm>
          <a:prstGeom prst="rect">
            <a:avLst/>
          </a:prstGeom>
          <a:noFill/>
          <a:ln w="9525" cmpd="sng">
            <a:noFill/>
          </a:ln>
          <a:extLst>
            <a:ext uri="{909E8E84-426E-40DD-AFC4-6F175D3DCCD1}">
              <a14:hiddenFill xmlns:a14="http://schemas.microsoft.com/office/drawing/2010/main">
                <a:solidFill>
                  <a:schemeClr val="lt1"/>
                </a:solidFill>
              </a14:hiddenFill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>
            <a:defPPr>
              <a:defRPr lang="zh-CN">
                <a:solidFill>
                  <a:schemeClr val="dk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endParaRPr lang="zh-CN" altLang="en-US" sz="1200"/>
          </a:p>
          <a:p>
            <a:pPr algn="l"/>
            <a:endParaRPr lang="zh-CN" altLang="en-US" sz="1200"/>
          </a:p>
          <a:p>
            <a:pPr algn="l"/>
            <a:endParaRPr lang="zh-CN" altLang="en-US" sz="1200"/>
          </a:p>
          <a:p>
            <a:pPr algn="l"/>
            <a:r>
              <a:rPr lang="zh-CN" altLang="en-US" sz="1200"/>
              <a:t>For More Practical Templates, Please Visit Our Website.​</a:t>
            </a:r>
            <a:endParaRPr lang="zh-CN" altLang="en-US" sz="1200"/>
          </a:p>
        </xdr:txBody>
      </xdr:sp>
      <xdr:pic>
        <xdr:nvPicPr>
          <xdr:cNvPr id="8" name="图片 7" descr="未标题-1">
            <a:hlinkClick xmlns:r="http://schemas.openxmlformats.org/officeDocument/2006/relationships" r:id="rId5"/>
          </xdr:cNvPr>
          <xdr:cNvPicPr>
            <a:picLocks noChangeAspect="1"/>
          </xdr:cNvPicPr>
        </xdr:nvPicPr>
        <xdr:blipFill>
          <a:blip r:embed="rId6"/>
          <a:stretch>
            <a:fillRect/>
          </a:stretch>
        </xdr:blipFill>
        <xdr:spPr>
          <a:xfrm>
            <a:off x="26790" y="2700"/>
            <a:ext cx="2911" cy="600"/>
          </a:xfrm>
          <a:prstGeom prst="rect">
            <a:avLst/>
          </a:prstGeom>
        </xdr:spPr>
      </xdr:pic>
    </xdr:grpSp>
    <xdr:clientData/>
  </xdr:two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119064</xdr:colOff>
      <xdr:row>1</xdr:row>
      <xdr:rowOff>0</xdr:rowOff>
    </xdr:from>
    <xdr:to>
      <xdr:col>2</xdr:col>
      <xdr:colOff>0</xdr:colOff>
      <xdr:row>16</xdr:row>
      <xdr:rowOff>4763</xdr:rowOff>
    </xdr:to>
    <xdr:sp>
      <xdr:nvSpPr>
        <xdr:cNvPr id="2" name="Title"/>
        <xdr:cNvSpPr txBox="1"/>
      </xdr:nvSpPr>
      <xdr:spPr>
        <a:xfrm>
          <a:off x="118745" y="171450"/>
          <a:ext cx="1240155" cy="6437630"/>
        </a:xfrm>
        <a:prstGeom prst="rect">
          <a:avLst/>
        </a:prstGeom>
        <a:blipFill>
          <a:blip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noFill/>
        </a:ln>
      </xdr:spPr>
      <xdr:style>
        <a:lnRef idx="3">
          <a:schemeClr val="lt1"/>
        </a:lnRef>
        <a:fillRef idx="1003">
          <a:schemeClr val="dk2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lIns="0" tIns="822960" rIns="0" bIns="0" rtlCol="0" anchor="ctr"/>
        <a:lstStyle/>
        <a:p>
          <a:pPr algn="ctr"/>
          <a:endParaRPr lang="en-US" sz="5400">
            <a:solidFill>
              <a:schemeClr val="bg1"/>
            </a:solidFill>
            <a:latin typeface="+mj-lt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119064</xdr:colOff>
      <xdr:row>0</xdr:row>
      <xdr:rowOff>175260</xdr:rowOff>
    </xdr:from>
    <xdr:to>
      <xdr:col>2</xdr:col>
      <xdr:colOff>0</xdr:colOff>
      <xdr:row>16</xdr:row>
      <xdr:rowOff>4763</xdr:rowOff>
    </xdr:to>
    <xdr:sp>
      <xdr:nvSpPr>
        <xdr:cNvPr id="2" name="Title"/>
        <xdr:cNvSpPr txBox="1"/>
      </xdr:nvSpPr>
      <xdr:spPr>
        <a:xfrm rot="10800000">
          <a:off x="118745" y="171450"/>
          <a:ext cx="1240155" cy="6437630"/>
        </a:xfrm>
        <a:prstGeom prst="rect">
          <a:avLst/>
        </a:prstGeom>
        <a:blipFill>
          <a:blip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noFill/>
        </a:ln>
      </xdr:spPr>
      <xdr:style>
        <a:lnRef idx="3">
          <a:schemeClr val="lt1"/>
        </a:lnRef>
        <a:fillRef idx="1003">
          <a:schemeClr val="dk2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lIns="0" tIns="822960" rIns="0" bIns="0" rtlCol="0" anchor="ctr"/>
        <a:lstStyle/>
        <a:p>
          <a:pPr algn="ctr"/>
          <a:endParaRPr lang="en-US" sz="5400">
            <a:solidFill>
              <a:schemeClr val="bg1"/>
            </a:solidFill>
            <a:latin typeface="+mj-lt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119064</xdr:colOff>
      <xdr:row>0</xdr:row>
      <xdr:rowOff>175260</xdr:rowOff>
    </xdr:from>
    <xdr:to>
      <xdr:col>2</xdr:col>
      <xdr:colOff>0</xdr:colOff>
      <xdr:row>16</xdr:row>
      <xdr:rowOff>4763</xdr:rowOff>
    </xdr:to>
    <xdr:sp>
      <xdr:nvSpPr>
        <xdr:cNvPr id="2" name="Title"/>
        <xdr:cNvSpPr txBox="1"/>
      </xdr:nvSpPr>
      <xdr:spPr>
        <a:xfrm rot="10800000">
          <a:off x="118745" y="171450"/>
          <a:ext cx="1240155" cy="6437630"/>
        </a:xfrm>
        <a:prstGeom prst="rect">
          <a:avLst/>
        </a:prstGeom>
        <a:blipFill>
          <a:blip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noFill/>
        </a:ln>
      </xdr:spPr>
      <xdr:style>
        <a:lnRef idx="3">
          <a:schemeClr val="lt1"/>
        </a:lnRef>
        <a:fillRef idx="1003">
          <a:schemeClr val="dk2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lIns="0" tIns="822960" rIns="0" bIns="0" rtlCol="0" anchor="ctr"/>
        <a:lstStyle/>
        <a:p>
          <a:pPr algn="ctr"/>
          <a:endParaRPr lang="en-US" sz="5400">
            <a:solidFill>
              <a:schemeClr val="bg1"/>
            </a:solidFill>
            <a:latin typeface="+mj-lt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119064</xdr:colOff>
      <xdr:row>1</xdr:row>
      <xdr:rowOff>0</xdr:rowOff>
    </xdr:from>
    <xdr:to>
      <xdr:col>2</xdr:col>
      <xdr:colOff>0</xdr:colOff>
      <xdr:row>16</xdr:row>
      <xdr:rowOff>4763</xdr:rowOff>
    </xdr:to>
    <xdr:sp>
      <xdr:nvSpPr>
        <xdr:cNvPr id="2" name="Title"/>
        <xdr:cNvSpPr txBox="1"/>
      </xdr:nvSpPr>
      <xdr:spPr>
        <a:xfrm>
          <a:off x="118745" y="171450"/>
          <a:ext cx="1240155" cy="6437630"/>
        </a:xfrm>
        <a:prstGeom prst="rect">
          <a:avLst/>
        </a:prstGeom>
        <a:blipFill>
          <a:blip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noFill/>
        </a:ln>
      </xdr:spPr>
      <xdr:style>
        <a:lnRef idx="3">
          <a:schemeClr val="lt1"/>
        </a:lnRef>
        <a:fillRef idx="1003">
          <a:schemeClr val="dk2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lIns="0" tIns="822960" rIns="0" bIns="0" rtlCol="0" anchor="ctr"/>
        <a:lstStyle/>
        <a:p>
          <a:pPr algn="ctr"/>
          <a:endParaRPr lang="en-US" sz="5400">
            <a:solidFill>
              <a:schemeClr val="bg1"/>
            </a:solidFill>
            <a:latin typeface="+mj-lt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119064</xdr:colOff>
      <xdr:row>1</xdr:row>
      <xdr:rowOff>0</xdr:rowOff>
    </xdr:from>
    <xdr:to>
      <xdr:col>2</xdr:col>
      <xdr:colOff>0</xdr:colOff>
      <xdr:row>16</xdr:row>
      <xdr:rowOff>4763</xdr:rowOff>
    </xdr:to>
    <xdr:sp>
      <xdr:nvSpPr>
        <xdr:cNvPr id="2" name="Title"/>
        <xdr:cNvSpPr txBox="1"/>
      </xdr:nvSpPr>
      <xdr:spPr>
        <a:xfrm>
          <a:off x="118745" y="171450"/>
          <a:ext cx="1240155" cy="6437630"/>
        </a:xfrm>
        <a:prstGeom prst="rect">
          <a:avLst/>
        </a:prstGeom>
        <a:blipFill>
          <a:blip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noFill/>
        </a:ln>
      </xdr:spPr>
      <xdr:style>
        <a:lnRef idx="3">
          <a:schemeClr val="lt1"/>
        </a:lnRef>
        <a:fillRef idx="1003">
          <a:schemeClr val="dk2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lIns="0" tIns="822960" rIns="0" bIns="0" rtlCol="0" anchor="ctr"/>
        <a:lstStyle/>
        <a:p>
          <a:pPr algn="ctr"/>
          <a:endParaRPr lang="en-US" sz="5400">
            <a:solidFill>
              <a:schemeClr val="bg1"/>
            </a:solidFill>
            <a:latin typeface="+mj-lt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119064</xdr:colOff>
      <xdr:row>1</xdr:row>
      <xdr:rowOff>0</xdr:rowOff>
    </xdr:from>
    <xdr:to>
      <xdr:col>2</xdr:col>
      <xdr:colOff>0</xdr:colOff>
      <xdr:row>16</xdr:row>
      <xdr:rowOff>4763</xdr:rowOff>
    </xdr:to>
    <xdr:sp>
      <xdr:nvSpPr>
        <xdr:cNvPr id="2" name="Title"/>
        <xdr:cNvSpPr txBox="1"/>
      </xdr:nvSpPr>
      <xdr:spPr>
        <a:xfrm>
          <a:off x="118745" y="171450"/>
          <a:ext cx="1240155" cy="6437630"/>
        </a:xfrm>
        <a:prstGeom prst="rect">
          <a:avLst/>
        </a:prstGeom>
        <a:blipFill>
          <a:blip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noFill/>
        </a:ln>
      </xdr:spPr>
      <xdr:style>
        <a:lnRef idx="3">
          <a:schemeClr val="lt1"/>
        </a:lnRef>
        <a:fillRef idx="1003">
          <a:schemeClr val="dk2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lIns="0" tIns="822960" rIns="0" bIns="0" rtlCol="0" anchor="ctr"/>
        <a:lstStyle/>
        <a:p>
          <a:pPr algn="ctr"/>
          <a:endParaRPr lang="en-US" sz="5400">
            <a:solidFill>
              <a:schemeClr val="bg1"/>
            </a:solidFill>
            <a:latin typeface="+mj-lt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119064</xdr:colOff>
      <xdr:row>0</xdr:row>
      <xdr:rowOff>175260</xdr:rowOff>
    </xdr:from>
    <xdr:to>
      <xdr:col>2</xdr:col>
      <xdr:colOff>0</xdr:colOff>
      <xdr:row>16</xdr:row>
      <xdr:rowOff>4763</xdr:rowOff>
    </xdr:to>
    <xdr:sp>
      <xdr:nvSpPr>
        <xdr:cNvPr id="2" name="Title"/>
        <xdr:cNvSpPr txBox="1"/>
      </xdr:nvSpPr>
      <xdr:spPr>
        <a:xfrm rot="10800000">
          <a:off x="118745" y="171450"/>
          <a:ext cx="1240155" cy="6437630"/>
        </a:xfrm>
        <a:prstGeom prst="rect">
          <a:avLst/>
        </a:prstGeom>
        <a:blipFill>
          <a:blip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noFill/>
        </a:ln>
      </xdr:spPr>
      <xdr:style>
        <a:lnRef idx="3">
          <a:schemeClr val="lt1"/>
        </a:lnRef>
        <a:fillRef idx="1003">
          <a:schemeClr val="dk2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lIns="0" tIns="822960" rIns="0" bIns="0" rtlCol="0" anchor="ctr"/>
        <a:lstStyle/>
        <a:p>
          <a:pPr algn="ctr"/>
          <a:endParaRPr lang="en-US" sz="5400">
            <a:solidFill>
              <a:schemeClr val="bg1"/>
            </a:solidFill>
            <a:latin typeface="+mj-lt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119064</xdr:colOff>
      <xdr:row>0</xdr:row>
      <xdr:rowOff>175260</xdr:rowOff>
    </xdr:from>
    <xdr:to>
      <xdr:col>2</xdr:col>
      <xdr:colOff>0</xdr:colOff>
      <xdr:row>16</xdr:row>
      <xdr:rowOff>4763</xdr:rowOff>
    </xdr:to>
    <xdr:sp>
      <xdr:nvSpPr>
        <xdr:cNvPr id="2" name="Title"/>
        <xdr:cNvSpPr txBox="1"/>
      </xdr:nvSpPr>
      <xdr:spPr>
        <a:xfrm rot="10800000">
          <a:off x="118745" y="171450"/>
          <a:ext cx="1240155" cy="6437630"/>
        </a:xfrm>
        <a:prstGeom prst="rect">
          <a:avLst/>
        </a:prstGeom>
        <a:blipFill>
          <a:blip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noFill/>
        </a:ln>
      </xdr:spPr>
      <xdr:style>
        <a:lnRef idx="3">
          <a:schemeClr val="lt1"/>
        </a:lnRef>
        <a:fillRef idx="1003">
          <a:schemeClr val="dk2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lIns="0" tIns="822960" rIns="0" bIns="0" rtlCol="0" anchor="ctr"/>
        <a:lstStyle/>
        <a:p>
          <a:pPr algn="ctr"/>
          <a:endParaRPr lang="en-US" sz="5400">
            <a:solidFill>
              <a:schemeClr val="bg1"/>
            </a:solidFill>
            <a:latin typeface="+mj-lt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119064</xdr:colOff>
      <xdr:row>1</xdr:row>
      <xdr:rowOff>0</xdr:rowOff>
    </xdr:from>
    <xdr:to>
      <xdr:col>2</xdr:col>
      <xdr:colOff>0</xdr:colOff>
      <xdr:row>16</xdr:row>
      <xdr:rowOff>4763</xdr:rowOff>
    </xdr:to>
    <xdr:sp>
      <xdr:nvSpPr>
        <xdr:cNvPr id="4" name="Title"/>
        <xdr:cNvSpPr txBox="1"/>
      </xdr:nvSpPr>
      <xdr:spPr>
        <a:xfrm>
          <a:off x="118745" y="171450"/>
          <a:ext cx="1240155" cy="6437630"/>
        </a:xfrm>
        <a:prstGeom prst="rect">
          <a:avLst/>
        </a:prstGeom>
        <a:blipFill>
          <a:blip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noFill/>
        </a:ln>
      </xdr:spPr>
      <xdr:style>
        <a:lnRef idx="3">
          <a:schemeClr val="lt1"/>
        </a:lnRef>
        <a:fillRef idx="1003">
          <a:schemeClr val="dk2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lIns="0" tIns="822960" rIns="0" bIns="0" rtlCol="0" anchor="ctr"/>
        <a:lstStyle/>
        <a:p>
          <a:pPr algn="ctr"/>
          <a:endParaRPr lang="en-US" sz="5400">
            <a:solidFill>
              <a:schemeClr val="bg1"/>
            </a:solidFill>
            <a:latin typeface="+mj-lt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119064</xdr:colOff>
      <xdr:row>1</xdr:row>
      <xdr:rowOff>0</xdr:rowOff>
    </xdr:from>
    <xdr:to>
      <xdr:col>2</xdr:col>
      <xdr:colOff>0</xdr:colOff>
      <xdr:row>16</xdr:row>
      <xdr:rowOff>4763</xdr:rowOff>
    </xdr:to>
    <xdr:sp>
      <xdr:nvSpPr>
        <xdr:cNvPr id="2" name="Title"/>
        <xdr:cNvSpPr txBox="1"/>
      </xdr:nvSpPr>
      <xdr:spPr>
        <a:xfrm>
          <a:off x="118745" y="171450"/>
          <a:ext cx="1240155" cy="6437630"/>
        </a:xfrm>
        <a:prstGeom prst="rect">
          <a:avLst/>
        </a:prstGeom>
        <a:blipFill>
          <a:blip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noFill/>
        </a:ln>
      </xdr:spPr>
      <xdr:style>
        <a:lnRef idx="3">
          <a:schemeClr val="lt1"/>
        </a:lnRef>
        <a:fillRef idx="1003">
          <a:schemeClr val="dk2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lIns="0" tIns="822960" rIns="0" bIns="0" rtlCol="0" anchor="ctr"/>
        <a:lstStyle/>
        <a:p>
          <a:pPr algn="ctr"/>
          <a:endParaRPr lang="en-US" sz="5400">
            <a:solidFill>
              <a:schemeClr val="bg1"/>
            </a:solidFill>
            <a:latin typeface="+mj-lt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119064</xdr:colOff>
      <xdr:row>1</xdr:row>
      <xdr:rowOff>0</xdr:rowOff>
    </xdr:from>
    <xdr:to>
      <xdr:col>2</xdr:col>
      <xdr:colOff>0</xdr:colOff>
      <xdr:row>16</xdr:row>
      <xdr:rowOff>4763</xdr:rowOff>
    </xdr:to>
    <xdr:sp>
      <xdr:nvSpPr>
        <xdr:cNvPr id="2" name="Title"/>
        <xdr:cNvSpPr txBox="1"/>
      </xdr:nvSpPr>
      <xdr:spPr>
        <a:xfrm>
          <a:off x="118745" y="171450"/>
          <a:ext cx="1240155" cy="6437630"/>
        </a:xfrm>
        <a:prstGeom prst="rect">
          <a:avLst/>
        </a:prstGeom>
        <a:blipFill>
          <a:blip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noFill/>
        </a:ln>
      </xdr:spPr>
      <xdr:style>
        <a:lnRef idx="3">
          <a:schemeClr val="lt1"/>
        </a:lnRef>
        <a:fillRef idx="1003">
          <a:schemeClr val="dk2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lIns="0" tIns="822960" rIns="0" bIns="0" rtlCol="0" anchor="ctr"/>
        <a:lstStyle/>
        <a:p>
          <a:pPr algn="ctr"/>
          <a:endParaRPr lang="en-US" sz="5400">
            <a:solidFill>
              <a:schemeClr val="bg1"/>
            </a:solidFill>
            <a:latin typeface="+mj-lt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ION_colors">
  <a:themeElements>
    <a:clrScheme name="Custom 127">
      <a:dk1>
        <a:sysClr val="windowText" lastClr="000000"/>
      </a:dk1>
      <a:lt1>
        <a:sysClr val="window" lastClr="FFFFFF"/>
      </a:lt1>
      <a:dk2>
        <a:srgbClr val="212745"/>
      </a:dk2>
      <a:lt2>
        <a:srgbClr val="B4DCFA"/>
      </a:lt2>
      <a:accent1>
        <a:srgbClr val="8698DA"/>
      </a:accent1>
      <a:accent2>
        <a:srgbClr val="3FAAD5"/>
      </a:accent2>
      <a:accent3>
        <a:srgbClr val="6DAF3B"/>
      </a:accent3>
      <a:accent4>
        <a:srgbClr val="68D2B4"/>
      </a:accent4>
      <a:accent5>
        <a:srgbClr val="FF882F"/>
      </a:accent5>
      <a:accent6>
        <a:srgbClr val="FABBB0"/>
      </a:accent6>
      <a:hlink>
        <a:srgbClr val="56C7AA"/>
      </a:hlink>
      <a:folHlink>
        <a:srgbClr val="59A8D1"/>
      </a:folHlink>
    </a:clrScheme>
    <a:fontScheme name="Custom 10">
      <a:majorFont>
        <a:latin typeface="Georgia"/>
        <a:ea typeface=""/>
        <a:cs typeface=""/>
      </a:majorFont>
      <a:minorFont>
        <a:latin typeface="Avenir Next LT Pro"/>
        <a:ea typeface=""/>
        <a:cs typeface=""/>
      </a:minorFont>
    </a:fontScheme>
    <a:fmtScheme name="Clarity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hade val="86000"/>
                <a:satMod val="140000"/>
              </a:schemeClr>
            </a:gs>
            <a:gs pos="45000">
              <a:schemeClr val="phClr">
                <a:tint val="48000"/>
                <a:satMod val="150000"/>
              </a:schemeClr>
            </a:gs>
            <a:gs pos="100000">
              <a:schemeClr val="phClr">
                <a:tint val="28000"/>
                <a:satMod val="160000"/>
              </a:schemeClr>
            </a:gs>
          </a:gsLst>
          <a:path path="circle">
            <a:fillToRect l="100000" t="100000" r="100000" b="100000"/>
          </a:path>
        </a:gradFill>
        <a:gradFill rotWithShape="1">
          <a:gsLst>
            <a:gs pos="0">
              <a:schemeClr val="phClr">
                <a:shade val="70000"/>
                <a:satMod val="150000"/>
              </a:schemeClr>
            </a:gs>
            <a:gs pos="34000">
              <a:schemeClr val="phClr">
                <a:shade val="70000"/>
                <a:satMod val="140000"/>
              </a:schemeClr>
            </a:gs>
            <a:gs pos="70000">
              <a:schemeClr val="phClr">
                <a:tint val="100000"/>
                <a:shade val="90000"/>
                <a:satMod val="140000"/>
              </a:schemeClr>
            </a:gs>
            <a:gs pos="100000">
              <a:schemeClr val="phClr">
                <a:tint val="100000"/>
                <a:shade val="100000"/>
                <a:satMod val="100000"/>
              </a:schemeClr>
            </a:gs>
          </a:gsLst>
          <a:path path="circle">
            <a:fillToRect l="100000" t="100000" r="100000" b="100000"/>
          </a:path>
        </a:gradFill>
      </a:fillStyleLst>
      <a:lnStyleLst>
        <a:ln w="9525" cap="flat" cmpd="sng" algn="ctr">
          <a:solidFill>
            <a:schemeClr val="phClr"/>
          </a:solidFill>
          <a:prstDash val="solid"/>
        </a:ln>
        <a:ln w="26425" cap="flat" cmpd="sng" algn="ctr">
          <a:solidFill>
            <a:schemeClr val="phClr"/>
          </a:solidFill>
          <a:prstDash val="solid"/>
        </a:ln>
        <a:ln w="444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38100" dist="25400" dir="2700000" algn="br" rotWithShape="0">
              <a:srgbClr val="000000">
                <a:alpha val="60000"/>
              </a:srgbClr>
            </a:outerShdw>
          </a:effectLst>
        </a:effectStyle>
        <a:effectStyle>
          <a:effectLst>
            <a:outerShdw blurRad="38100" dist="25400" dir="2700000" algn="br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balanced" dir="t">
              <a:rot lat="0" lon="0" rev="5100000"/>
            </a:lightRig>
          </a:scene3d>
          <a:sp3d contourW="6350">
            <a:bevelT w="29210" h="12700"/>
            <a:contourClr>
              <a:schemeClr val="phClr">
                <a:shade val="30000"/>
                <a:satMod val="130000"/>
              </a:schemeClr>
            </a:contourClr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/>
    <pageSetUpPr fitToPage="1" autoPageBreaks="0"/>
  </sheetPr>
  <dimension ref="B1:P16"/>
  <sheetViews>
    <sheetView showGridLines="0" tabSelected="1" zoomScalePageLayoutView="38" workbookViewId="0">
      <selection activeCell="R14" sqref="R14"/>
    </sheetView>
  </sheetViews>
  <sheetFormatPr defaultColWidth="9.91666666666667" defaultRowHeight="13.5"/>
  <cols>
    <col min="1" max="1" width="1.58333333333333" customWidth="1"/>
    <col min="2" max="2" width="16.25" customWidth="1"/>
    <col min="3" max="3" width="5.66666666666667" customWidth="1"/>
    <col min="4" max="10" width="11.0833333333333" customWidth="1"/>
    <col min="11" max="11" width="5.66666666666667" customWidth="1"/>
    <col min="12" max="12" width="1.58333333333333" customWidth="1"/>
    <col min="13" max="13" width="12.0833333333333" customWidth="1"/>
    <col min="14" max="14" width="9.91666666666667" customWidth="1"/>
  </cols>
  <sheetData>
    <row r="1" spans="12:12">
      <c r="L1" t="s">
        <v>0</v>
      </c>
    </row>
    <row r="2" ht="60.6" customHeight="1" spans="2:14">
      <c r="B2" s="1"/>
      <c r="C2" s="94"/>
      <c r="D2" s="95">
        <f ca="1">CalendarYear</f>
        <v>2025</v>
      </c>
      <c r="E2" s="95"/>
      <c r="F2" s="95"/>
      <c r="G2" s="95"/>
      <c r="H2" s="95"/>
      <c r="I2" s="108" t="s">
        <v>1</v>
      </c>
      <c r="J2" s="108"/>
      <c r="K2" s="99"/>
      <c r="M2" s="115" t="s">
        <v>2</v>
      </c>
      <c r="N2" s="116"/>
    </row>
    <row r="3" ht="20.7" customHeight="1" spans="2:14">
      <c r="B3" s="4"/>
      <c r="C3" s="94"/>
      <c r="D3" s="96" t="str">
        <f>UPPER(TEXT(WeekStart,"ddd"))</f>
        <v>SUN</v>
      </c>
      <c r="E3" s="96" t="str">
        <f ca="1" t="shared" ref="E3:J3" si="0">UPPER(TEXT(E4,"ddd"))</f>
        <v>MON</v>
      </c>
      <c r="F3" s="96" t="str">
        <f ca="1" t="shared" si="0"/>
        <v>TUE</v>
      </c>
      <c r="G3" s="96" t="str">
        <f ca="1" t="shared" si="0"/>
        <v>WED</v>
      </c>
      <c r="H3" s="96" t="str">
        <f ca="1" t="shared" si="0"/>
        <v>THU</v>
      </c>
      <c r="I3" s="96" t="str">
        <f ca="1" t="shared" si="0"/>
        <v>FRI</v>
      </c>
      <c r="J3" s="96" t="str">
        <f ca="1" t="shared" si="0"/>
        <v>SAT</v>
      </c>
      <c r="K3" s="99"/>
      <c r="M3" s="117" t="s">
        <v>3</v>
      </c>
      <c r="N3" s="118">
        <f ca="1">IF(MONTH(TODAY())=12,YEAR(TODAY())+1,YEAR(TODAY()))</f>
        <v>2025</v>
      </c>
    </row>
    <row r="4" ht="20.4" customHeight="1" spans="2:14">
      <c r="B4" s="6"/>
      <c r="C4" s="97"/>
      <c r="D4" s="98">
        <f ca="1" t="array" ref="D4:J4">DaysAndWeeks+DATE(CalendarYear,1,1)-WEEKDAY(DATE(CalendarYear,1,1),(WeekStart="Mon")+1)+1</f>
        <v>45655</v>
      </c>
      <c r="E4" s="98">
        <v>45656</v>
      </c>
      <c r="F4" s="98">
        <v>45657</v>
      </c>
      <c r="G4" s="98">
        <v>45658</v>
      </c>
      <c r="H4" s="98">
        <v>45659</v>
      </c>
      <c r="I4" s="98">
        <v>45660</v>
      </c>
      <c r="J4" s="109">
        <v>45661</v>
      </c>
      <c r="K4" s="99"/>
      <c r="M4" s="119" t="s">
        <v>4</v>
      </c>
      <c r="N4" s="120" t="s">
        <v>5</v>
      </c>
    </row>
    <row r="5" ht="44.4" customHeight="1" spans="3:11">
      <c r="C5" s="99"/>
      <c r="D5" s="100"/>
      <c r="E5" s="100"/>
      <c r="F5" s="100"/>
      <c r="G5" s="100"/>
      <c r="H5" s="100"/>
      <c r="I5" s="100"/>
      <c r="J5" s="110"/>
      <c r="K5" s="99"/>
    </row>
    <row r="6" ht="20.4" customHeight="1" spans="3:11">
      <c r="C6" s="99"/>
      <c r="D6" s="101">
        <f ca="1" t="array" ref="D6:J6">DaysAndWeeks+DATE(CalendarYear,1,1)-WEEKDAY(DATE(CalendarYear,1,1),(WeekStart="Mon")+1)+8</f>
        <v>45662</v>
      </c>
      <c r="E6" s="101">
        <v>45663</v>
      </c>
      <c r="F6" s="101">
        <v>45664</v>
      </c>
      <c r="G6" s="101">
        <v>45665</v>
      </c>
      <c r="H6" s="101">
        <v>45666</v>
      </c>
      <c r="I6" s="101">
        <v>45667</v>
      </c>
      <c r="J6" s="111">
        <v>45668</v>
      </c>
      <c r="K6" s="99"/>
    </row>
    <row r="7" ht="44.4" customHeight="1" spans="3:11">
      <c r="C7" s="99"/>
      <c r="D7" s="100"/>
      <c r="E7" s="100"/>
      <c r="F7" s="100"/>
      <c r="G7" s="100"/>
      <c r="H7" s="100"/>
      <c r="I7" s="100"/>
      <c r="J7" s="110"/>
      <c r="K7" s="99"/>
    </row>
    <row r="8" ht="20.4" customHeight="1" spans="3:11">
      <c r="C8" s="99"/>
      <c r="D8" s="101">
        <f ca="1" t="array" ref="D8:J8">DaysAndWeeks+DATE(CalendarYear,1,1)-WEEKDAY(DATE(CalendarYear,1,1),(WeekStart="Mon")+1)+15</f>
        <v>45669</v>
      </c>
      <c r="E8" s="101">
        <v>45670</v>
      </c>
      <c r="F8" s="101">
        <v>45671</v>
      </c>
      <c r="G8" s="101">
        <v>45672</v>
      </c>
      <c r="H8" s="101">
        <v>45673</v>
      </c>
      <c r="I8" s="101">
        <v>45674</v>
      </c>
      <c r="J8" s="111">
        <v>45675</v>
      </c>
      <c r="K8" s="99"/>
    </row>
    <row r="9" ht="44.4" customHeight="1" spans="3:11">
      <c r="C9" s="99"/>
      <c r="D9" s="100"/>
      <c r="E9" s="100"/>
      <c r="F9" s="100"/>
      <c r="G9" s="100"/>
      <c r="H9" s="100"/>
      <c r="I9" s="100"/>
      <c r="J9" s="110"/>
      <c r="K9" s="99"/>
    </row>
    <row r="10" ht="20.4" customHeight="1" spans="3:11">
      <c r="C10" s="99"/>
      <c r="D10" s="101">
        <f ca="1" t="array" ref="D10:J10">DaysAndWeeks+DATE(CalendarYear,1,1)-WEEKDAY(DATE(CalendarYear,1,1),(WeekStart="Mon")+1)+22</f>
        <v>45676</v>
      </c>
      <c r="E10" s="101">
        <v>45677</v>
      </c>
      <c r="F10" s="101">
        <v>45678</v>
      </c>
      <c r="G10" s="101">
        <v>45679</v>
      </c>
      <c r="H10" s="101">
        <v>45680</v>
      </c>
      <c r="I10" s="101">
        <v>45681</v>
      </c>
      <c r="J10" s="111">
        <v>45682</v>
      </c>
      <c r="K10" s="99"/>
    </row>
    <row r="11" ht="44.4" customHeight="1" spans="3:11">
      <c r="C11" s="99"/>
      <c r="D11" s="100"/>
      <c r="E11" s="100"/>
      <c r="F11" s="100"/>
      <c r="G11" s="100"/>
      <c r="H11" s="100"/>
      <c r="I11" s="100"/>
      <c r="J11" s="110"/>
      <c r="K11" s="99"/>
    </row>
    <row r="12" ht="20.4" customHeight="1" spans="3:11">
      <c r="C12" s="99"/>
      <c r="D12" s="101">
        <f ca="1" t="array" ref="D12:J12">DaysAndWeeks+DATE(CalendarYear,1,1)-WEEKDAY(DATE(CalendarYear,1,1),(WeekStart="Mon")+1)+29</f>
        <v>45683</v>
      </c>
      <c r="E12" s="101">
        <v>45684</v>
      </c>
      <c r="F12" s="101">
        <v>45685</v>
      </c>
      <c r="G12" s="101">
        <v>45686</v>
      </c>
      <c r="H12" s="101">
        <v>45687</v>
      </c>
      <c r="I12" s="101">
        <v>45688</v>
      </c>
      <c r="J12" s="111">
        <v>45689</v>
      </c>
      <c r="K12" s="99"/>
    </row>
    <row r="13" ht="44.4" customHeight="1" spans="3:11">
      <c r="C13" s="99"/>
      <c r="D13" s="100"/>
      <c r="E13" s="100"/>
      <c r="F13" s="100"/>
      <c r="G13" s="100"/>
      <c r="H13" s="100"/>
      <c r="I13" s="100"/>
      <c r="J13" s="112"/>
      <c r="K13" s="99"/>
    </row>
    <row r="14" ht="20.4" customHeight="1" spans="3:16">
      <c r="C14" s="99"/>
      <c r="D14" s="102">
        <f ca="1" t="array" ref="D14:E14">DaysAndWeeks+DATE(CalendarYear,1,1)-WEEKDAY(DATE(CalendarYear,1,1),(WeekStart="Mon")+1)+36</f>
        <v>45690</v>
      </c>
      <c r="E14" s="98">
        <v>45691</v>
      </c>
      <c r="F14" s="103" t="s">
        <v>6</v>
      </c>
      <c r="G14" s="104"/>
      <c r="H14" s="104"/>
      <c r="I14" s="104"/>
      <c r="J14" s="113"/>
      <c r="K14" s="99"/>
      <c r="P14" s="121"/>
    </row>
    <row r="15" ht="44.4" customHeight="1" spans="3:11">
      <c r="C15" s="99"/>
      <c r="D15" s="105"/>
      <c r="E15" s="100"/>
      <c r="F15" s="106"/>
      <c r="G15" s="107"/>
      <c r="H15" s="107"/>
      <c r="I15" s="107"/>
      <c r="J15" s="114"/>
      <c r="K15" s="99"/>
    </row>
    <row r="16" ht="36.45" customHeight="1" spans="3:11">
      <c r="C16" s="99"/>
      <c r="D16" s="99"/>
      <c r="E16" s="99"/>
      <c r="F16" s="99"/>
      <c r="G16" s="99"/>
      <c r="H16" s="99"/>
      <c r="I16" s="99"/>
      <c r="J16" s="99"/>
      <c r="K16" s="99"/>
    </row>
  </sheetData>
  <mergeCells count="4">
    <mergeCell ref="I2:J2"/>
    <mergeCell ref="M2:N2"/>
    <mergeCell ref="F14:F15"/>
    <mergeCell ref="G14:J15"/>
  </mergeCells>
  <conditionalFormatting sqref="D4:I5">
    <cfRule type="expression" dxfId="0" priority="1">
      <formula>DAY(D4)&gt;8</formula>
    </cfRule>
  </conditionalFormatting>
  <conditionalFormatting sqref="D12:J12 D14:E14">
    <cfRule type="expression" dxfId="0" priority="2">
      <formula>AND(DAY(D12)&gt;=1,DAY(D12)&lt;=15)</formula>
    </cfRule>
  </conditionalFormatting>
  <dataValidations count="12">
    <dataValidation allowBlank="1" showInputMessage="1" showErrorMessage="1" prompt="January month calendar" sqref="A1"/>
    <dataValidation allowBlank="1" showInputMessage="1" showErrorMessage="1" prompt="Year in this cell is automatically updated. To change the year, edit cell N3 in January worksheet." sqref="D2"/>
    <dataValidation allowBlank="1" showInputMessage="1" showErrorMessage="1" prompt="Month of this worksheet is in this cell. The calendar below contains dates from previous, current and the next month. Monthly notes can be entered in cell G14." sqref="I2:J2"/>
    <dataValidation allowBlank="1" showInputMessage="1" showErrorMessage="1" prompt="This row contains weekday names for this calendar. This cell contains starting day of week. To change the starting day, select a new weekday in cell N4 in January worksheet." sqref="D3"/>
    <dataValidation allowBlank="1" showInputMessage="1" showErrorMessage="1" prompt="Enter Year in cell at right" sqref="M3"/>
    <dataValidation allowBlank="1" showInputMessage="1" showErrorMessage="1" prompt="Enter Year in this cell" sqref="N3"/>
    <dataValidation allowBlank="1" showInputMessage="1" showErrorMessage="1" prompt="Calendar day in this &amp; rows 6, 8, 10, 12, &amp; 14, are automatically updated. If this cell doesn’t contain number 1, then it is a previous month's day. Enter monthly notes in cell G14" sqref="D4"/>
    <dataValidation allowBlank="1" showInputMessage="1" showErrorMessage="1" prompt="Select Week Start in cell at right" sqref="M4"/>
    <dataValidation type="list" allowBlank="1" showInputMessage="1" showErrorMessage="1" error="Select a Week Start day from the list. Select CANCEL, then press ALT+DOWN ARROW, then ENTER to make selection" prompt="Select Week Start day in this cell. Press ALT+DOWN ARROW to open the drop-down list, then ENTER to make selection" sqref="N4" errorStyle="warning">
      <formula1>"SUN,MON"</formula1>
    </dataValidation>
    <dataValidation allowBlank="1" showInputMessage="1" showErrorMessage="1" prompt="Enter daily notes based on the calendar day above in cells in this and rows 7, 9, 11, 13 and 15, columns D to J" sqref="D5"/>
    <dataValidation allowBlank="1" showInputMessage="1" showErrorMessage="1" prompt="Enter Notes in cell at right" sqref="F14:F15"/>
    <dataValidation allowBlank="1" showInputMessage="1" showErrorMessage="1" prompt="Enter Notes in this cell" sqref="G14:J15"/>
  </dataValidations>
  <printOptions horizontalCentered="1" verticalCentered="1"/>
  <pageMargins left="0.25" right="0.25" top="0.5" bottom="0.5" header="0.3" footer="0.3"/>
  <pageSetup paperSize="1" orientation="landscape"/>
  <headerFooter differentFirst="1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/>
    <pageSetUpPr fitToPage="1" autoPageBreaks="0"/>
  </sheetPr>
  <dimension ref="B1:L16"/>
  <sheetViews>
    <sheetView showGridLines="0" zoomScalePageLayoutView="38" workbookViewId="0">
      <selection activeCell="A1" sqref="A1"/>
    </sheetView>
  </sheetViews>
  <sheetFormatPr defaultColWidth="9.91666666666667" defaultRowHeight="13.5"/>
  <cols>
    <col min="1" max="1" width="1.58333333333333" customWidth="1"/>
    <col min="2" max="2" width="16.25" customWidth="1"/>
    <col min="3" max="3" width="5.66666666666667" customWidth="1"/>
    <col min="4" max="10" width="11.0833333333333" customWidth="1"/>
    <col min="11" max="11" width="5.66666666666667" customWidth="1"/>
    <col min="12" max="12" width="1.58333333333333" customWidth="1"/>
  </cols>
  <sheetData>
    <row r="1" spans="12:12">
      <c r="L1" t="s">
        <v>0</v>
      </c>
    </row>
    <row r="2" ht="60.6" customHeight="1" spans="2:11">
      <c r="B2" s="1"/>
      <c r="C2" s="40"/>
      <c r="D2" s="41">
        <f ca="1">CalendarYear</f>
        <v>2025</v>
      </c>
      <c r="E2" s="41"/>
      <c r="F2" s="41"/>
      <c r="G2" s="41"/>
      <c r="H2" s="41"/>
      <c r="I2" s="52" t="s">
        <v>15</v>
      </c>
      <c r="J2" s="52"/>
      <c r="K2" s="45"/>
    </row>
    <row r="3" ht="20.7" customHeight="1" spans="2:11">
      <c r="B3" s="4"/>
      <c r="C3" s="40"/>
      <c r="D3" s="42" t="str">
        <f>UPPER(TEXT(WeekStart,"ddd"))</f>
        <v>SUN</v>
      </c>
      <c r="E3" s="42" t="str">
        <f ca="1" t="shared" ref="E3:J3" si="0">UPPER(TEXT(E4,"ddd"))</f>
        <v>MON</v>
      </c>
      <c r="F3" s="42" t="str">
        <f ca="1" t="shared" si="0"/>
        <v>TUE</v>
      </c>
      <c r="G3" s="42" t="str">
        <f ca="1" t="shared" si="0"/>
        <v>WED</v>
      </c>
      <c r="H3" s="42" t="str">
        <f ca="1" t="shared" si="0"/>
        <v>THU</v>
      </c>
      <c r="I3" s="42" t="str">
        <f ca="1" t="shared" si="0"/>
        <v>FRI</v>
      </c>
      <c r="J3" s="42" t="str">
        <f ca="1" t="shared" si="0"/>
        <v>SAT</v>
      </c>
      <c r="K3" s="45"/>
    </row>
    <row r="4" ht="20.4" customHeight="1" spans="2:11">
      <c r="B4" s="6"/>
      <c r="C4" s="43"/>
      <c r="D4" s="44">
        <f ca="1" t="array" ref="D4:J4">DaysAndWeeks+DATE(CalendarYear,10,1)-WEEKDAY(DATE(CalendarYear,10,1),(WeekStart="Mon")+1)+1</f>
        <v>45928</v>
      </c>
      <c r="E4" s="44">
        <v>45929</v>
      </c>
      <c r="F4" s="44">
        <v>45930</v>
      </c>
      <c r="G4" s="44">
        <v>45931</v>
      </c>
      <c r="H4" s="44">
        <v>45932</v>
      </c>
      <c r="I4" s="44">
        <v>45933</v>
      </c>
      <c r="J4" s="53">
        <v>45934</v>
      </c>
      <c r="K4" s="45"/>
    </row>
    <row r="5" ht="44.4" customHeight="1" spans="3:11">
      <c r="C5" s="45"/>
      <c r="D5" s="46"/>
      <c r="E5" s="46"/>
      <c r="F5" s="46"/>
      <c r="G5" s="46"/>
      <c r="H5" s="46"/>
      <c r="I5" s="46"/>
      <c r="J5" s="54"/>
      <c r="K5" s="45"/>
    </row>
    <row r="6" ht="20.4" customHeight="1" spans="3:11">
      <c r="C6" s="45"/>
      <c r="D6" s="47">
        <f ca="1" t="array" ref="D6:J6">DaysAndWeeks+DATE(CalendarYear,10,1)-WEEKDAY(DATE(CalendarYear,10,1),(WeekStart="Mon")+1)+8</f>
        <v>45935</v>
      </c>
      <c r="E6" s="47">
        <v>45936</v>
      </c>
      <c r="F6" s="47">
        <v>45937</v>
      </c>
      <c r="G6" s="47">
        <v>45938</v>
      </c>
      <c r="H6" s="47">
        <v>45939</v>
      </c>
      <c r="I6" s="47">
        <v>45940</v>
      </c>
      <c r="J6" s="55">
        <v>45941</v>
      </c>
      <c r="K6" s="45"/>
    </row>
    <row r="7" ht="44.4" customHeight="1" spans="3:11">
      <c r="C7" s="45"/>
      <c r="D7" s="46"/>
      <c r="E7" s="46"/>
      <c r="F7" s="46"/>
      <c r="G7" s="46"/>
      <c r="H7" s="46"/>
      <c r="I7" s="46"/>
      <c r="J7" s="54"/>
      <c r="K7" s="45"/>
    </row>
    <row r="8" ht="20.4" customHeight="1" spans="3:11">
      <c r="C8" s="45"/>
      <c r="D8" s="47">
        <f ca="1" t="array" ref="D8:J8">DaysAndWeeks+DATE(CalendarYear,10,1)-WEEKDAY(DATE(CalendarYear,10,1),(WeekStart="Mon")+1)+15</f>
        <v>45942</v>
      </c>
      <c r="E8" s="47">
        <v>45943</v>
      </c>
      <c r="F8" s="47">
        <v>45944</v>
      </c>
      <c r="G8" s="47">
        <v>45945</v>
      </c>
      <c r="H8" s="47">
        <v>45946</v>
      </c>
      <c r="I8" s="47">
        <v>45947</v>
      </c>
      <c r="J8" s="55">
        <v>45948</v>
      </c>
      <c r="K8" s="45"/>
    </row>
    <row r="9" ht="44.4" customHeight="1" spans="3:11">
      <c r="C9" s="45"/>
      <c r="D9" s="46"/>
      <c r="E9" s="46"/>
      <c r="F9" s="46"/>
      <c r="G9" s="46"/>
      <c r="H9" s="46"/>
      <c r="I9" s="46"/>
      <c r="J9" s="54"/>
      <c r="K9" s="45"/>
    </row>
    <row r="10" ht="20.4" customHeight="1" spans="3:11">
      <c r="C10" s="45"/>
      <c r="D10" s="47">
        <f ca="1" t="array" ref="D10:J10">DaysAndWeeks+DATE(CalendarYear,10,1)-WEEKDAY(DATE(CalendarYear,10,1),(WeekStart="Mon")+1)+22</f>
        <v>45949</v>
      </c>
      <c r="E10" s="47">
        <v>45950</v>
      </c>
      <c r="F10" s="47">
        <v>45951</v>
      </c>
      <c r="G10" s="47">
        <v>45952</v>
      </c>
      <c r="H10" s="47">
        <v>45953</v>
      </c>
      <c r="I10" s="47">
        <v>45954</v>
      </c>
      <c r="J10" s="55">
        <v>45955</v>
      </c>
      <c r="K10" s="45"/>
    </row>
    <row r="11" ht="44.4" customHeight="1" spans="3:11">
      <c r="C11" s="45"/>
      <c r="D11" s="46"/>
      <c r="E11" s="46"/>
      <c r="F11" s="46"/>
      <c r="G11" s="46"/>
      <c r="H11" s="46"/>
      <c r="I11" s="46"/>
      <c r="J11" s="54"/>
      <c r="K11" s="45"/>
    </row>
    <row r="12" ht="20.4" customHeight="1" spans="3:11">
      <c r="C12" s="45"/>
      <c r="D12" s="47">
        <f ca="1" t="array" ref="D12:J12">DaysAndWeeks+DATE(CalendarYear,10,1)-WEEKDAY(DATE(CalendarYear,10,1),(WeekStart="Mon")+1)+29</f>
        <v>45956</v>
      </c>
      <c r="E12" s="47">
        <v>45957</v>
      </c>
      <c r="F12" s="47">
        <v>45958</v>
      </c>
      <c r="G12" s="47">
        <v>45959</v>
      </c>
      <c r="H12" s="47">
        <v>45960</v>
      </c>
      <c r="I12" s="47">
        <v>45961</v>
      </c>
      <c r="J12" s="55">
        <v>45962</v>
      </c>
      <c r="K12" s="45"/>
    </row>
    <row r="13" ht="44.4" customHeight="1" spans="3:11">
      <c r="C13" s="45"/>
      <c r="D13" s="46"/>
      <c r="E13" s="46"/>
      <c r="F13" s="46"/>
      <c r="G13" s="46"/>
      <c r="H13" s="46"/>
      <c r="I13" s="46"/>
      <c r="J13" s="54"/>
      <c r="K13" s="45"/>
    </row>
    <row r="14" ht="20.4" customHeight="1" spans="3:11">
      <c r="C14" s="45"/>
      <c r="D14" s="47">
        <f ca="1" t="array" ref="D14:E14">DaysAndWeeks+DATE(CalendarYear,10,1)-WEEKDAY(DATE(CalendarYear,10,1),(WeekStart="Mon")+1)+36</f>
        <v>45963</v>
      </c>
      <c r="E14" s="47">
        <v>45964</v>
      </c>
      <c r="F14" s="48" t="s">
        <v>6</v>
      </c>
      <c r="G14" s="49"/>
      <c r="H14" s="49"/>
      <c r="I14" s="49"/>
      <c r="J14" s="56"/>
      <c r="K14" s="45"/>
    </row>
    <row r="15" ht="44.4" customHeight="1" spans="3:11">
      <c r="C15" s="45"/>
      <c r="D15" s="46"/>
      <c r="E15" s="46"/>
      <c r="F15" s="50"/>
      <c r="G15" s="51"/>
      <c r="H15" s="51"/>
      <c r="I15" s="51"/>
      <c r="J15" s="57"/>
      <c r="K15" s="45"/>
    </row>
    <row r="16" ht="36.45" customHeight="1" spans="3:11">
      <c r="C16" s="45"/>
      <c r="D16" s="45"/>
      <c r="E16" s="45"/>
      <c r="F16" s="45"/>
      <c r="G16" s="45"/>
      <c r="H16" s="45"/>
      <c r="I16" s="45"/>
      <c r="J16" s="45"/>
      <c r="K16" s="45"/>
    </row>
  </sheetData>
  <mergeCells count="3">
    <mergeCell ref="I2:J2"/>
    <mergeCell ref="F14:F15"/>
    <mergeCell ref="G14:J15"/>
  </mergeCells>
  <conditionalFormatting sqref="D4:I5">
    <cfRule type="expression" dxfId="0" priority="1">
      <formula>DAY(D4)&gt;8</formula>
    </cfRule>
  </conditionalFormatting>
  <conditionalFormatting sqref="D12:J12 D14:E14">
    <cfRule type="expression" dxfId="0" priority="2">
      <formula>AND(DAY(D12)&gt;=1,DAY(D12)&lt;=15)</formula>
    </cfRule>
  </conditionalFormatting>
  <dataValidations count="8">
    <dataValidation allowBlank="1" showInputMessage="1" showErrorMessage="1" prompt="October month calendar" sqref="A1"/>
    <dataValidation allowBlank="1" showInputMessage="1" showErrorMessage="1" prompt="Year in this cell is automatically updated. To change the year, edit cell N3 in January worksheet." sqref="D2"/>
    <dataValidation allowBlank="1" showInputMessage="1" showErrorMessage="1" prompt="Month of this worksheet is in this cell. The calendar below contains dates from previous, current and the next month. Monthly notes can be entered in cell G14." sqref="I2:J2"/>
    <dataValidation allowBlank="1" showInputMessage="1" showErrorMessage="1" prompt="This row contains weekday names for this calendar. This cell contains starting day of week. To change the starting day, select a new weekday in cell N4 in January worksheet." sqref="D3"/>
    <dataValidation allowBlank="1" showInputMessage="1" showErrorMessage="1" prompt="Calendar day in this &amp; rows 6, 8, 10, 12, &amp; 14, are automatically updated. If this cell doesn’t contain number 1, then it is a previous month's day. Enter monthly notes in cell G14" sqref="D4"/>
    <dataValidation allowBlank="1" showInputMessage="1" showErrorMessage="1" prompt="Enter daily notes based on the calendar day above in cells in this and rows 7, 9, 11, 13 and 15, columns D to J" sqref="D5"/>
    <dataValidation allowBlank="1" showInputMessage="1" showErrorMessage="1" prompt="Enter Notes in cell at right" sqref="F14:F15"/>
    <dataValidation allowBlank="1" showInputMessage="1" showErrorMessage="1" prompt="Enter Notes in this cell" sqref="G14:J15"/>
  </dataValidations>
  <printOptions horizontalCentered="1" verticalCentered="1"/>
  <pageMargins left="0.25" right="0.25" top="0.5" bottom="0.5" header="0.3" footer="0.3"/>
  <pageSetup paperSize="1" orientation="landscape"/>
  <headerFooter differentFirst="1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5"/>
    <pageSetUpPr fitToPage="1" autoPageBreaks="0"/>
  </sheetPr>
  <dimension ref="B1:L16"/>
  <sheetViews>
    <sheetView showGridLines="0" zoomScalePageLayoutView="38" workbookViewId="0">
      <selection activeCell="A1" sqref="A1"/>
    </sheetView>
  </sheetViews>
  <sheetFormatPr defaultColWidth="9.91666666666667" defaultRowHeight="13.5"/>
  <cols>
    <col min="1" max="1" width="1.58333333333333" customWidth="1"/>
    <col min="2" max="2" width="16.25" customWidth="1"/>
    <col min="3" max="3" width="5.66666666666667" customWidth="1"/>
    <col min="4" max="10" width="11.0833333333333" customWidth="1"/>
    <col min="11" max="11" width="5.66666666666667" customWidth="1"/>
    <col min="12" max="12" width="1.58333333333333" customWidth="1"/>
  </cols>
  <sheetData>
    <row r="1" spans="12:12">
      <c r="L1" t="s">
        <v>0</v>
      </c>
    </row>
    <row r="2" ht="60.6" customHeight="1" spans="2:11">
      <c r="B2" s="1"/>
      <c r="C2" s="22"/>
      <c r="D2" s="23">
        <f ca="1">CalendarYear</f>
        <v>2025</v>
      </c>
      <c r="E2" s="23"/>
      <c r="F2" s="23"/>
      <c r="G2" s="23"/>
      <c r="H2" s="23"/>
      <c r="I2" s="34" t="s">
        <v>16</v>
      </c>
      <c r="J2" s="34"/>
      <c r="K2" s="27"/>
    </row>
    <row r="3" ht="20.7" customHeight="1" spans="2:11">
      <c r="B3" s="4"/>
      <c r="C3" s="22"/>
      <c r="D3" s="24" t="str">
        <f>UPPER(TEXT(WeekStart,"ddd"))</f>
        <v>SUN</v>
      </c>
      <c r="E3" s="24" t="str">
        <f ca="1" t="shared" ref="E3:J3" si="0">UPPER(TEXT(E4,"ddd"))</f>
        <v>MON</v>
      </c>
      <c r="F3" s="24" t="str">
        <f ca="1" t="shared" si="0"/>
        <v>TUE</v>
      </c>
      <c r="G3" s="24" t="str">
        <f ca="1" t="shared" si="0"/>
        <v>WED</v>
      </c>
      <c r="H3" s="24" t="str">
        <f ca="1" t="shared" si="0"/>
        <v>THU</v>
      </c>
      <c r="I3" s="24" t="str">
        <f ca="1" t="shared" si="0"/>
        <v>FRI</v>
      </c>
      <c r="J3" s="24" t="str">
        <f ca="1" t="shared" si="0"/>
        <v>SAT</v>
      </c>
      <c r="K3" s="27"/>
    </row>
    <row r="4" ht="20.4" customHeight="1" spans="2:11">
      <c r="B4" s="6"/>
      <c r="C4" s="25"/>
      <c r="D4" s="26">
        <f ca="1" t="array" ref="D4:J4">DaysAndWeeks+DATE(CalendarYear,11,1)-WEEKDAY(DATE(CalendarYear,11,1),(WeekStart="Mon")+1)+1</f>
        <v>45956</v>
      </c>
      <c r="E4" s="26">
        <v>45957</v>
      </c>
      <c r="F4" s="26">
        <v>45958</v>
      </c>
      <c r="G4" s="26">
        <v>45959</v>
      </c>
      <c r="H4" s="26">
        <v>45960</v>
      </c>
      <c r="I4" s="26">
        <v>45961</v>
      </c>
      <c r="J4" s="35">
        <v>45962</v>
      </c>
      <c r="K4" s="27"/>
    </row>
    <row r="5" ht="44.4" customHeight="1" spans="3:11">
      <c r="C5" s="27"/>
      <c r="D5" s="28"/>
      <c r="E5" s="28"/>
      <c r="F5" s="28"/>
      <c r="G5" s="28"/>
      <c r="H5" s="28"/>
      <c r="I5" s="28"/>
      <c r="J5" s="36"/>
      <c r="K5" s="27"/>
    </row>
    <row r="6" ht="20.4" customHeight="1" spans="3:11">
      <c r="C6" s="27"/>
      <c r="D6" s="29">
        <f ca="1" t="array" ref="D6:J6">DaysAndWeeks+DATE(CalendarYear,11,1)-WEEKDAY(DATE(CalendarYear,11,1),(WeekStart="Mon")+1)+8</f>
        <v>45963</v>
      </c>
      <c r="E6" s="29">
        <v>45964</v>
      </c>
      <c r="F6" s="29">
        <v>45965</v>
      </c>
      <c r="G6" s="29">
        <v>45966</v>
      </c>
      <c r="H6" s="29">
        <v>45967</v>
      </c>
      <c r="I6" s="29">
        <v>45968</v>
      </c>
      <c r="J6" s="37">
        <v>45969</v>
      </c>
      <c r="K6" s="27"/>
    </row>
    <row r="7" ht="44.4" customHeight="1" spans="3:11">
      <c r="C7" s="27"/>
      <c r="D7" s="28"/>
      <c r="E7" s="28"/>
      <c r="F7" s="28"/>
      <c r="G7" s="28"/>
      <c r="H7" s="28"/>
      <c r="I7" s="28"/>
      <c r="J7" s="36"/>
      <c r="K7" s="27"/>
    </row>
    <row r="8" ht="20.4" customHeight="1" spans="3:11">
      <c r="C8" s="27"/>
      <c r="D8" s="29">
        <f ca="1" t="array" ref="D8:J8">DaysAndWeeks+DATE(CalendarYear,11,1)-WEEKDAY(DATE(CalendarYear,11,1),(WeekStart="Mon")+1)+15</f>
        <v>45970</v>
      </c>
      <c r="E8" s="29">
        <v>45971</v>
      </c>
      <c r="F8" s="29">
        <v>45972</v>
      </c>
      <c r="G8" s="29">
        <v>45973</v>
      </c>
      <c r="H8" s="29">
        <v>45974</v>
      </c>
      <c r="I8" s="29">
        <v>45975</v>
      </c>
      <c r="J8" s="37">
        <v>45976</v>
      </c>
      <c r="K8" s="27"/>
    </row>
    <row r="9" ht="44.4" customHeight="1" spans="3:11">
      <c r="C9" s="27"/>
      <c r="D9" s="28"/>
      <c r="E9" s="28"/>
      <c r="F9" s="28"/>
      <c r="G9" s="28"/>
      <c r="H9" s="28"/>
      <c r="I9" s="28"/>
      <c r="J9" s="36"/>
      <c r="K9" s="27"/>
    </row>
    <row r="10" ht="20.4" customHeight="1" spans="3:11">
      <c r="C10" s="27"/>
      <c r="D10" s="29">
        <f ca="1" t="array" ref="D10:J10">DaysAndWeeks+DATE(CalendarYear,11,1)-WEEKDAY(DATE(CalendarYear,11,1),(WeekStart="Mon")+1)+22</f>
        <v>45977</v>
      </c>
      <c r="E10" s="29">
        <v>45978</v>
      </c>
      <c r="F10" s="29">
        <v>45979</v>
      </c>
      <c r="G10" s="29">
        <v>45980</v>
      </c>
      <c r="H10" s="29">
        <v>45981</v>
      </c>
      <c r="I10" s="29">
        <v>45982</v>
      </c>
      <c r="J10" s="37">
        <v>45983</v>
      </c>
      <c r="K10" s="27"/>
    </row>
    <row r="11" ht="44.4" customHeight="1" spans="3:11">
      <c r="C11" s="27"/>
      <c r="D11" s="28"/>
      <c r="E11" s="28"/>
      <c r="F11" s="28"/>
      <c r="G11" s="28"/>
      <c r="H11" s="28"/>
      <c r="I11" s="28"/>
      <c r="J11" s="36"/>
      <c r="K11" s="27"/>
    </row>
    <row r="12" ht="20.4" customHeight="1" spans="3:11">
      <c r="C12" s="27"/>
      <c r="D12" s="29">
        <f ca="1" t="array" ref="D12:J12">DaysAndWeeks+DATE(CalendarYear,11,1)-WEEKDAY(DATE(CalendarYear,11,1),(WeekStart="Mon")+1)+29</f>
        <v>45984</v>
      </c>
      <c r="E12" s="29">
        <v>45985</v>
      </c>
      <c r="F12" s="29">
        <v>45986</v>
      </c>
      <c r="G12" s="29">
        <v>45987</v>
      </c>
      <c r="H12" s="29">
        <v>45988</v>
      </c>
      <c r="I12" s="29">
        <v>45989</v>
      </c>
      <c r="J12" s="37">
        <v>45990</v>
      </c>
      <c r="K12" s="27"/>
    </row>
    <row r="13" ht="44.4" customHeight="1" spans="3:11">
      <c r="C13" s="27"/>
      <c r="D13" s="28"/>
      <c r="E13" s="28"/>
      <c r="F13" s="28"/>
      <c r="G13" s="28"/>
      <c r="H13" s="28"/>
      <c r="I13" s="28"/>
      <c r="J13" s="36"/>
      <c r="K13" s="27"/>
    </row>
    <row r="14" ht="20.4" customHeight="1" spans="3:11">
      <c r="C14" s="27"/>
      <c r="D14" s="29">
        <f ca="1" t="array" ref="D14:E14">DaysAndWeeks+DATE(CalendarYear,11,1)-WEEKDAY(DATE(CalendarYear,11,1),(WeekStart="Mon")+1)+36</f>
        <v>45991</v>
      </c>
      <c r="E14" s="29">
        <v>45992</v>
      </c>
      <c r="F14" s="30" t="s">
        <v>6</v>
      </c>
      <c r="G14" s="31"/>
      <c r="H14" s="31"/>
      <c r="I14" s="31"/>
      <c r="J14" s="38"/>
      <c r="K14" s="27"/>
    </row>
    <row r="15" ht="44.4" customHeight="1" spans="3:11">
      <c r="C15" s="27"/>
      <c r="D15" s="28"/>
      <c r="E15" s="28"/>
      <c r="F15" s="32"/>
      <c r="G15" s="33"/>
      <c r="H15" s="33"/>
      <c r="I15" s="33"/>
      <c r="J15" s="39"/>
      <c r="K15" s="27"/>
    </row>
    <row r="16" ht="36.45" customHeight="1" spans="3:11">
      <c r="C16" s="27"/>
      <c r="D16" s="27"/>
      <c r="E16" s="27"/>
      <c r="F16" s="27"/>
      <c r="G16" s="27"/>
      <c r="H16" s="27"/>
      <c r="I16" s="27"/>
      <c r="J16" s="27"/>
      <c r="K16" s="27"/>
    </row>
  </sheetData>
  <mergeCells count="3">
    <mergeCell ref="I2:J2"/>
    <mergeCell ref="F14:F15"/>
    <mergeCell ref="G14:J15"/>
  </mergeCells>
  <conditionalFormatting sqref="D4:I5">
    <cfRule type="expression" dxfId="0" priority="1">
      <formula>DAY(D4)&gt;8</formula>
    </cfRule>
  </conditionalFormatting>
  <conditionalFormatting sqref="D12:J12 D14:E14">
    <cfRule type="expression" dxfId="0" priority="2">
      <formula>AND(DAY(D12)&gt;=1,DAY(D12)&lt;=15)</formula>
    </cfRule>
  </conditionalFormatting>
  <dataValidations count="8">
    <dataValidation allowBlank="1" showInputMessage="1" showErrorMessage="1" prompt="November month calendar" sqref="A1"/>
    <dataValidation allowBlank="1" showInputMessage="1" showErrorMessage="1" prompt="Year in this cell is automatically updated. To change the year, edit cell N3 in January worksheet." sqref="D2"/>
    <dataValidation allowBlank="1" showInputMessage="1" showErrorMessage="1" prompt="Month of this worksheet is in this cell. The calendar below contains dates from previous, current and the next month. Monthly notes can be entered in cell G14." sqref="I2:J2"/>
    <dataValidation allowBlank="1" showInputMessage="1" showErrorMessage="1" prompt="This row contains weekday names for this calendar. This cell contains starting day of week. To change the starting day, select a new weekday in cell N4 in January worksheet." sqref="D3"/>
    <dataValidation allowBlank="1" showInputMessage="1" showErrorMessage="1" prompt="Calendar day in this &amp; rows 6, 8, 10, 12, &amp; 14, are automatically updated. If this cell doesn’t contain number 1, then it is a previous month's day. Enter monthly notes in cell G14" sqref="D4"/>
    <dataValidation allowBlank="1" showInputMessage="1" showErrorMessage="1" prompt="Enter daily notes based on the calendar day above in cells in this and rows 7, 9, 11, 13 and 15, columns D to J" sqref="D5"/>
    <dataValidation allowBlank="1" showInputMessage="1" showErrorMessage="1" prompt="Enter Notes in cell at right" sqref="F14:F15"/>
    <dataValidation allowBlank="1" showInputMessage="1" showErrorMessage="1" prompt="Enter Notes in this cell" sqref="G14:J15"/>
  </dataValidations>
  <printOptions horizontalCentered="1" verticalCentered="1"/>
  <pageMargins left="0.25" right="0.25" top="0.5" bottom="0.5" header="0.3" footer="0.3"/>
  <pageSetup paperSize="1" orientation="landscape"/>
  <headerFooter differentFirst="1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6"/>
    <pageSetUpPr fitToPage="1" autoPageBreaks="0"/>
  </sheetPr>
  <dimension ref="B1:L16"/>
  <sheetViews>
    <sheetView showGridLines="0" zoomScalePageLayoutView="38" workbookViewId="0">
      <selection activeCell="A1" sqref="A1"/>
    </sheetView>
  </sheetViews>
  <sheetFormatPr defaultColWidth="9.91666666666667" defaultRowHeight="13.5"/>
  <cols>
    <col min="1" max="1" width="1.58333333333333" customWidth="1"/>
    <col min="2" max="2" width="16.25" customWidth="1"/>
    <col min="3" max="3" width="5.66666666666667" customWidth="1"/>
    <col min="4" max="10" width="11.0833333333333" customWidth="1"/>
    <col min="11" max="11" width="5.66666666666667" customWidth="1"/>
    <col min="12" max="12" width="1.58333333333333" customWidth="1"/>
  </cols>
  <sheetData>
    <row r="1" spans="12:12">
      <c r="L1" t="s">
        <v>0</v>
      </c>
    </row>
    <row r="2" ht="60.6" customHeight="1" spans="2:11">
      <c r="B2" s="1"/>
      <c r="C2" s="2"/>
      <c r="D2" s="3">
        <f ca="1">CalendarYear</f>
        <v>2025</v>
      </c>
      <c r="E2" s="3"/>
      <c r="F2" s="3"/>
      <c r="G2" s="3"/>
      <c r="H2" s="3"/>
      <c r="I2" s="16" t="s">
        <v>17</v>
      </c>
      <c r="J2" s="16"/>
      <c r="K2" s="9"/>
    </row>
    <row r="3" ht="20.7" customHeight="1" spans="2:11">
      <c r="B3" s="4"/>
      <c r="C3" s="2"/>
      <c r="D3" s="5" t="str">
        <f>UPPER(TEXT(WeekStart,"ddd"))</f>
        <v>SUN</v>
      </c>
      <c r="E3" s="5" t="str">
        <f ca="1" t="shared" ref="E3:J3" si="0">UPPER(TEXT(E4,"ddd"))</f>
        <v>MON</v>
      </c>
      <c r="F3" s="5" t="str">
        <f ca="1" t="shared" si="0"/>
        <v>TUE</v>
      </c>
      <c r="G3" s="5" t="str">
        <f ca="1" t="shared" si="0"/>
        <v>WED</v>
      </c>
      <c r="H3" s="5" t="str">
        <f ca="1" t="shared" si="0"/>
        <v>THU</v>
      </c>
      <c r="I3" s="5" t="str">
        <f ca="1" t="shared" si="0"/>
        <v>FRI</v>
      </c>
      <c r="J3" s="5" t="str">
        <f ca="1" t="shared" si="0"/>
        <v>SAT</v>
      </c>
      <c r="K3" s="9"/>
    </row>
    <row r="4" ht="20.4" customHeight="1" spans="2:11">
      <c r="B4" s="6"/>
      <c r="C4" s="7"/>
      <c r="D4" s="8">
        <f ca="1" t="array" ref="D4:J4">DaysAndWeeks+DATE(CalendarYear,12,1)-WEEKDAY(DATE(CalendarYear,12,1),(WeekStart="Mon")+1)+1</f>
        <v>45991</v>
      </c>
      <c r="E4" s="8">
        <v>45992</v>
      </c>
      <c r="F4" s="8">
        <v>45993</v>
      </c>
      <c r="G4" s="8">
        <v>45994</v>
      </c>
      <c r="H4" s="8">
        <v>45995</v>
      </c>
      <c r="I4" s="8">
        <v>45996</v>
      </c>
      <c r="J4" s="17">
        <v>45997</v>
      </c>
      <c r="K4" s="9"/>
    </row>
    <row r="5" ht="44.4" customHeight="1" spans="3:11">
      <c r="C5" s="9"/>
      <c r="D5" s="10"/>
      <c r="E5" s="10"/>
      <c r="F5" s="10"/>
      <c r="G5" s="10"/>
      <c r="H5" s="10"/>
      <c r="I5" s="10"/>
      <c r="J5" s="18"/>
      <c r="K5" s="9"/>
    </row>
    <row r="6" ht="20.4" customHeight="1" spans="3:11">
      <c r="C6" s="9"/>
      <c r="D6" s="11">
        <f ca="1" t="array" ref="D6:J6">DaysAndWeeks+DATE(CalendarYear,12,1)-WEEKDAY(DATE(CalendarYear,12,1),(WeekStart="Mon")+1)+8</f>
        <v>45998</v>
      </c>
      <c r="E6" s="11">
        <v>45999</v>
      </c>
      <c r="F6" s="11">
        <v>46000</v>
      </c>
      <c r="G6" s="11">
        <v>46001</v>
      </c>
      <c r="H6" s="11">
        <v>46002</v>
      </c>
      <c r="I6" s="11">
        <v>46003</v>
      </c>
      <c r="J6" s="19">
        <v>46004</v>
      </c>
      <c r="K6" s="9"/>
    </row>
    <row r="7" ht="44.4" customHeight="1" spans="3:11">
      <c r="C7" s="9"/>
      <c r="D7" s="10"/>
      <c r="E7" s="10"/>
      <c r="F7" s="10"/>
      <c r="G7" s="10"/>
      <c r="H7" s="10"/>
      <c r="I7" s="10"/>
      <c r="J7" s="18"/>
      <c r="K7" s="9"/>
    </row>
    <row r="8" ht="20.4" customHeight="1" spans="3:11">
      <c r="C8" s="9"/>
      <c r="D8" s="11">
        <f ca="1" t="array" ref="D8:J8">DaysAndWeeks+DATE(CalendarYear,12,1)-WEEKDAY(DATE(CalendarYear,12,1),(WeekStart="Mon")+1)+15</f>
        <v>46005</v>
      </c>
      <c r="E8" s="11">
        <v>46006</v>
      </c>
      <c r="F8" s="11">
        <v>46007</v>
      </c>
      <c r="G8" s="11">
        <v>46008</v>
      </c>
      <c r="H8" s="11">
        <v>46009</v>
      </c>
      <c r="I8" s="11">
        <v>46010</v>
      </c>
      <c r="J8" s="19">
        <v>46011</v>
      </c>
      <c r="K8" s="9"/>
    </row>
    <row r="9" ht="44.4" customHeight="1" spans="3:11">
      <c r="C9" s="9"/>
      <c r="D9" s="10"/>
      <c r="E9" s="10"/>
      <c r="F9" s="10"/>
      <c r="G9" s="10"/>
      <c r="H9" s="10"/>
      <c r="I9" s="10"/>
      <c r="J9" s="18"/>
      <c r="K9" s="9"/>
    </row>
    <row r="10" ht="20.4" customHeight="1" spans="3:11">
      <c r="C10" s="9"/>
      <c r="D10" s="11">
        <f ca="1" t="array" ref="D10:J10">DaysAndWeeks+DATE(CalendarYear,12,1)-WEEKDAY(DATE(CalendarYear,12,1),(WeekStart="Mon")+1)+22</f>
        <v>46012</v>
      </c>
      <c r="E10" s="11">
        <v>46013</v>
      </c>
      <c r="F10" s="11">
        <v>46014</v>
      </c>
      <c r="G10" s="11">
        <v>46015</v>
      </c>
      <c r="H10" s="11">
        <v>46016</v>
      </c>
      <c r="I10" s="11">
        <v>46017</v>
      </c>
      <c r="J10" s="19">
        <v>46018</v>
      </c>
      <c r="K10" s="9"/>
    </row>
    <row r="11" ht="44.4" customHeight="1" spans="3:11">
      <c r="C11" s="9"/>
      <c r="D11" s="10"/>
      <c r="E11" s="10"/>
      <c r="F11" s="10"/>
      <c r="G11" s="10"/>
      <c r="H11" s="10"/>
      <c r="I11" s="10"/>
      <c r="J11" s="18"/>
      <c r="K11" s="9"/>
    </row>
    <row r="12" ht="20.4" customHeight="1" spans="3:11">
      <c r="C12" s="9"/>
      <c r="D12" s="11">
        <f ca="1" t="array" ref="D12:J12">DaysAndWeeks+DATE(CalendarYear,12,1)-WEEKDAY(DATE(CalendarYear,12,1),(WeekStart="Mon")+1)+29</f>
        <v>46019</v>
      </c>
      <c r="E12" s="11">
        <v>46020</v>
      </c>
      <c r="F12" s="11">
        <v>46021</v>
      </c>
      <c r="G12" s="11">
        <v>46022</v>
      </c>
      <c r="H12" s="11">
        <v>46023</v>
      </c>
      <c r="I12" s="11">
        <v>46024</v>
      </c>
      <c r="J12" s="19">
        <v>46025</v>
      </c>
      <c r="K12" s="9"/>
    </row>
    <row r="13" ht="44.4" customHeight="1" spans="3:11">
      <c r="C13" s="9"/>
      <c r="D13" s="10"/>
      <c r="E13" s="10"/>
      <c r="F13" s="10"/>
      <c r="G13" s="10"/>
      <c r="H13" s="10"/>
      <c r="I13" s="10"/>
      <c r="J13" s="18"/>
      <c r="K13" s="9"/>
    </row>
    <row r="14" ht="20.4" customHeight="1" spans="3:11">
      <c r="C14" s="9"/>
      <c r="D14" s="11">
        <f ca="1" t="array" ref="D14:E14">DaysAndWeeks+DATE(CalendarYear,12,1)-WEEKDAY(DATE(CalendarYear,12,1),(WeekStart="Mon")+1)+36</f>
        <v>46026</v>
      </c>
      <c r="E14" s="11">
        <v>46027</v>
      </c>
      <c r="F14" s="12" t="s">
        <v>6</v>
      </c>
      <c r="G14" s="13"/>
      <c r="H14" s="13"/>
      <c r="I14" s="13"/>
      <c r="J14" s="20"/>
      <c r="K14" s="9"/>
    </row>
    <row r="15" ht="44.4" customHeight="1" spans="3:11">
      <c r="C15" s="9"/>
      <c r="D15" s="10"/>
      <c r="E15" s="10"/>
      <c r="F15" s="14"/>
      <c r="G15" s="15"/>
      <c r="H15" s="15"/>
      <c r="I15" s="15"/>
      <c r="J15" s="21"/>
      <c r="K15" s="9"/>
    </row>
    <row r="16" ht="36.45" customHeight="1" spans="3:11">
      <c r="C16" s="9"/>
      <c r="D16" s="9"/>
      <c r="E16" s="9"/>
      <c r="F16" s="9"/>
      <c r="G16" s="9"/>
      <c r="H16" s="9"/>
      <c r="I16" s="9"/>
      <c r="J16" s="9"/>
      <c r="K16" s="9"/>
    </row>
  </sheetData>
  <mergeCells count="3">
    <mergeCell ref="I2:J2"/>
    <mergeCell ref="F14:F15"/>
    <mergeCell ref="G14:J15"/>
  </mergeCells>
  <conditionalFormatting sqref="D4:I5">
    <cfRule type="expression" dxfId="0" priority="1">
      <formula>DAY(D4)&gt;8</formula>
    </cfRule>
  </conditionalFormatting>
  <conditionalFormatting sqref="D12:J12 D14:E14">
    <cfRule type="expression" dxfId="0" priority="2">
      <formula>AND(DAY(D12)&gt;=1,DAY(D12)&lt;=15)</formula>
    </cfRule>
  </conditionalFormatting>
  <dataValidations count="8">
    <dataValidation allowBlank="1" showInputMessage="1" showErrorMessage="1" prompt="December month calendar" sqref="A1"/>
    <dataValidation allowBlank="1" showInputMessage="1" showErrorMessage="1" prompt="Year in this cell is automatically updated. To change the year, edit cell N3 in January worksheet." sqref="D2"/>
    <dataValidation allowBlank="1" showInputMessage="1" showErrorMessage="1" prompt="Month of this worksheet is in this cell. The calendar below contains dates from previous, current and the next month. Monthly notes can be entered in cell G14." sqref="I2:J2"/>
    <dataValidation allowBlank="1" showInputMessage="1" showErrorMessage="1" prompt="This row contains weekday names for this calendar. This cell contains starting day of week. To change the starting day, select a new weekday in cell N4 in January worksheet." sqref="D3"/>
    <dataValidation allowBlank="1" showInputMessage="1" showErrorMessage="1" prompt="Calendar day in this &amp; rows 6, 8, 10, 12, &amp; 14, are automatically updated. If this cell doesn’t contain number 1, then it is a previous month's day. Enter monthly notes in cell G14" sqref="D4"/>
    <dataValidation allowBlank="1" showInputMessage="1" showErrorMessage="1" prompt="Enter daily notes based on the calendar day above in cells in this and rows 7, 9, 11, 13 and 15, columns D to J" sqref="D5"/>
    <dataValidation allowBlank="1" showInputMessage="1" showErrorMessage="1" prompt="Enter Notes in cell at right" sqref="F14:F15"/>
    <dataValidation allowBlank="1" showInputMessage="1" showErrorMessage="1" prompt="Enter Notes in this cell" sqref="G14:J15"/>
  </dataValidations>
  <printOptions horizontalCentered="1" verticalCentered="1"/>
  <pageMargins left="0.25" right="0.25" top="0.5" bottom="0.5" header="0.3" footer="0.3"/>
  <pageSetup paperSize="1" orientation="landscape"/>
  <headerFooter differentFirst="1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9"/>
    <pageSetUpPr fitToPage="1" autoPageBreaks="0"/>
  </sheetPr>
  <dimension ref="B1:L16"/>
  <sheetViews>
    <sheetView showGridLines="0" zoomScalePageLayoutView="38" workbookViewId="0">
      <selection activeCell="A1" sqref="A1"/>
    </sheetView>
  </sheetViews>
  <sheetFormatPr defaultColWidth="9.91666666666667" defaultRowHeight="13.5"/>
  <cols>
    <col min="1" max="1" width="1.58333333333333" customWidth="1"/>
    <col min="2" max="2" width="16.25" customWidth="1"/>
    <col min="3" max="3" width="5.66666666666667" customWidth="1"/>
    <col min="4" max="10" width="11.0833333333333" customWidth="1"/>
    <col min="11" max="11" width="5.66666666666667" customWidth="1"/>
    <col min="12" max="12" width="1.58333333333333" customWidth="1"/>
  </cols>
  <sheetData>
    <row r="1" spans="12:12">
      <c r="L1" t="s">
        <v>0</v>
      </c>
    </row>
    <row r="2" ht="60.6" customHeight="1" spans="2:11">
      <c r="B2" s="1"/>
      <c r="C2" s="76"/>
      <c r="D2" s="77">
        <f ca="1">CalendarYear</f>
        <v>2025</v>
      </c>
      <c r="E2" s="77"/>
      <c r="F2" s="77"/>
      <c r="G2" s="77"/>
      <c r="H2" s="77"/>
      <c r="I2" s="88" t="s">
        <v>7</v>
      </c>
      <c r="J2" s="88"/>
      <c r="K2" s="81"/>
    </row>
    <row r="3" ht="20.7" customHeight="1" spans="2:11">
      <c r="B3" s="4"/>
      <c r="C3" s="76"/>
      <c r="D3" s="78" t="str">
        <f>UPPER(TEXT(WeekStart,"ddd"))</f>
        <v>SUN</v>
      </c>
      <c r="E3" s="78" t="str">
        <f ca="1" t="shared" ref="E3:J3" si="0">UPPER(TEXT(E4,"ddd"))</f>
        <v>MON</v>
      </c>
      <c r="F3" s="78" t="str">
        <f ca="1" t="shared" si="0"/>
        <v>TUE</v>
      </c>
      <c r="G3" s="78" t="str">
        <f ca="1" t="shared" si="0"/>
        <v>WED</v>
      </c>
      <c r="H3" s="78" t="str">
        <f ca="1" t="shared" si="0"/>
        <v>THU</v>
      </c>
      <c r="I3" s="78" t="str">
        <f ca="1" t="shared" si="0"/>
        <v>FRI</v>
      </c>
      <c r="J3" s="78" t="str">
        <f ca="1" t="shared" si="0"/>
        <v>SAT</v>
      </c>
      <c r="K3" s="81"/>
    </row>
    <row r="4" ht="20.4" customHeight="1" spans="2:11">
      <c r="B4" s="6"/>
      <c r="C4" s="79"/>
      <c r="D4" s="80">
        <f ca="1" t="array" ref="D4:J4">DaysAndWeeks+DATE(CalendarYear,2,1)-WEEKDAY(DATE(CalendarYear,2,1),(WeekStart="Mon")+1)+1</f>
        <v>45683</v>
      </c>
      <c r="E4" s="80">
        <v>45684</v>
      </c>
      <c r="F4" s="80">
        <v>45685</v>
      </c>
      <c r="G4" s="80">
        <v>45686</v>
      </c>
      <c r="H4" s="80">
        <v>45687</v>
      </c>
      <c r="I4" s="80">
        <v>45688</v>
      </c>
      <c r="J4" s="89">
        <v>45689</v>
      </c>
      <c r="K4" s="81"/>
    </row>
    <row r="5" ht="44.4" customHeight="1" spans="3:11">
      <c r="C5" s="81"/>
      <c r="D5" s="82"/>
      <c r="E5" s="82"/>
      <c r="F5" s="82"/>
      <c r="G5" s="82"/>
      <c r="H5" s="82"/>
      <c r="I5" s="82"/>
      <c r="J5" s="90"/>
      <c r="K5" s="81"/>
    </row>
    <row r="6" ht="20.4" customHeight="1" spans="3:11">
      <c r="C6" s="81"/>
      <c r="D6" s="83">
        <f ca="1" t="array" ref="D6:J6">DaysAndWeeks+DATE(CalendarYear,2,1)-WEEKDAY(DATE(CalendarYear,2,1),(WeekStart="Mon")+1)+8</f>
        <v>45690</v>
      </c>
      <c r="E6" s="83">
        <v>45691</v>
      </c>
      <c r="F6" s="83">
        <v>45692</v>
      </c>
      <c r="G6" s="83">
        <v>45693</v>
      </c>
      <c r="H6" s="83">
        <v>45694</v>
      </c>
      <c r="I6" s="83">
        <v>45695</v>
      </c>
      <c r="J6" s="91">
        <v>45696</v>
      </c>
      <c r="K6" s="81"/>
    </row>
    <row r="7" ht="44.4" customHeight="1" spans="3:11">
      <c r="C7" s="81"/>
      <c r="D7" s="82"/>
      <c r="E7" s="82"/>
      <c r="F7" s="82"/>
      <c r="G7" s="82"/>
      <c r="H7" s="82"/>
      <c r="I7" s="82"/>
      <c r="J7" s="90"/>
      <c r="K7" s="81"/>
    </row>
    <row r="8" ht="20.4" customHeight="1" spans="3:11">
      <c r="C8" s="81"/>
      <c r="D8" s="83">
        <f ca="1" t="array" ref="D8:J8">DaysAndWeeks+DATE(CalendarYear,2,1)-WEEKDAY(DATE(CalendarYear,2,1),(WeekStart="Mon")+1)+15</f>
        <v>45697</v>
      </c>
      <c r="E8" s="83">
        <v>45698</v>
      </c>
      <c r="F8" s="83">
        <v>45699</v>
      </c>
      <c r="G8" s="83">
        <v>45700</v>
      </c>
      <c r="H8" s="83">
        <v>45701</v>
      </c>
      <c r="I8" s="83">
        <v>45702</v>
      </c>
      <c r="J8" s="91">
        <v>45703</v>
      </c>
      <c r="K8" s="81"/>
    </row>
    <row r="9" ht="44.4" customHeight="1" spans="3:11">
      <c r="C9" s="81"/>
      <c r="D9" s="82"/>
      <c r="E9" s="82"/>
      <c r="F9" s="82"/>
      <c r="G9" s="82"/>
      <c r="H9" s="82"/>
      <c r="I9" s="82"/>
      <c r="J9" s="90"/>
      <c r="K9" s="81"/>
    </row>
    <row r="10" ht="20.4" customHeight="1" spans="3:11">
      <c r="C10" s="81"/>
      <c r="D10" s="83">
        <f ca="1" t="array" ref="D10:J10">DaysAndWeeks+DATE(CalendarYear,2,1)-WEEKDAY(DATE(CalendarYear,2,1),(WeekStart="Mon")+1)+22</f>
        <v>45704</v>
      </c>
      <c r="E10" s="83">
        <v>45705</v>
      </c>
      <c r="F10" s="83">
        <v>45706</v>
      </c>
      <c r="G10" s="83">
        <v>45707</v>
      </c>
      <c r="H10" s="83">
        <v>45708</v>
      </c>
      <c r="I10" s="83">
        <v>45709</v>
      </c>
      <c r="J10" s="91">
        <v>45710</v>
      </c>
      <c r="K10" s="81"/>
    </row>
    <row r="11" ht="44.4" customHeight="1" spans="3:11">
      <c r="C11" s="81"/>
      <c r="D11" s="82"/>
      <c r="E11" s="82"/>
      <c r="F11" s="82"/>
      <c r="G11" s="82"/>
      <c r="H11" s="82"/>
      <c r="I11" s="82"/>
      <c r="J11" s="90"/>
      <c r="K11" s="81"/>
    </row>
    <row r="12" ht="20.4" customHeight="1" spans="3:11">
      <c r="C12" s="81"/>
      <c r="D12" s="83">
        <f ca="1" t="array" ref="D12:J12">DaysAndWeeks+DATE(CalendarYear,2,1)-WEEKDAY(DATE(CalendarYear,2,1),(WeekStart="Mon")+1)+29</f>
        <v>45711</v>
      </c>
      <c r="E12" s="83">
        <v>45712</v>
      </c>
      <c r="F12" s="83">
        <v>45713</v>
      </c>
      <c r="G12" s="83">
        <v>45714</v>
      </c>
      <c r="H12" s="83">
        <v>45715</v>
      </c>
      <c r="I12" s="83">
        <v>45716</v>
      </c>
      <c r="J12" s="91">
        <v>45717</v>
      </c>
      <c r="K12" s="81"/>
    </row>
    <row r="13" ht="44.4" customHeight="1" spans="3:11">
      <c r="C13" s="81"/>
      <c r="D13" s="82"/>
      <c r="E13" s="82"/>
      <c r="F13" s="82"/>
      <c r="G13" s="82"/>
      <c r="H13" s="82"/>
      <c r="I13" s="82"/>
      <c r="J13" s="90"/>
      <c r="K13" s="81"/>
    </row>
    <row r="14" ht="20.4" customHeight="1" spans="3:11">
      <c r="C14" s="81"/>
      <c r="D14" s="83">
        <f ca="1" t="array" ref="D14:E14">DaysAndWeeks+DATE(CalendarYear,2,1)-WEEKDAY(DATE(CalendarYear,2,1),(WeekStart="Mon")+1)+36</f>
        <v>45718</v>
      </c>
      <c r="E14" s="83">
        <v>45719</v>
      </c>
      <c r="F14" s="84" t="s">
        <v>6</v>
      </c>
      <c r="G14" s="85"/>
      <c r="H14" s="85"/>
      <c r="I14" s="85"/>
      <c r="J14" s="92"/>
      <c r="K14" s="81"/>
    </row>
    <row r="15" ht="44.4" customHeight="1" spans="3:11">
      <c r="C15" s="81"/>
      <c r="D15" s="82"/>
      <c r="E15" s="82"/>
      <c r="F15" s="86"/>
      <c r="G15" s="87"/>
      <c r="H15" s="87"/>
      <c r="I15" s="87"/>
      <c r="J15" s="93"/>
      <c r="K15" s="81"/>
    </row>
    <row r="16" ht="36.45" customHeight="1" spans="3:11">
      <c r="C16" s="81"/>
      <c r="D16" s="81"/>
      <c r="E16" s="81"/>
      <c r="F16" s="81"/>
      <c r="G16" s="81"/>
      <c r="H16" s="81"/>
      <c r="I16" s="81"/>
      <c r="J16" s="81"/>
      <c r="K16" s="81"/>
    </row>
  </sheetData>
  <mergeCells count="3">
    <mergeCell ref="I2:J2"/>
    <mergeCell ref="F14:F15"/>
    <mergeCell ref="G14:J15"/>
  </mergeCells>
  <conditionalFormatting sqref="D4:I5">
    <cfRule type="expression" dxfId="0" priority="1">
      <formula>DAY(D4)&gt;8</formula>
    </cfRule>
  </conditionalFormatting>
  <conditionalFormatting sqref="D12:J12 D14:E14">
    <cfRule type="expression" dxfId="0" priority="2">
      <formula>AND(DAY(D12)&gt;=1,DAY(D12)&lt;=15)</formula>
    </cfRule>
  </conditionalFormatting>
  <dataValidations count="8">
    <dataValidation allowBlank="1" showInputMessage="1" showErrorMessage="1" prompt="February month calendar" sqref="A1"/>
    <dataValidation allowBlank="1" showInputMessage="1" showErrorMessage="1" prompt="Year in this cell is automatically updated. To change the year, edit cell N3 in January worksheet." sqref="D2"/>
    <dataValidation allowBlank="1" showInputMessage="1" showErrorMessage="1" prompt="Month of this worksheet is in this cell. The calendar below contains dates from previous, current and the next month. Monthly notes can be entered in cell G14." sqref="I2:J2"/>
    <dataValidation allowBlank="1" showInputMessage="1" showErrorMessage="1" prompt="This row contains weekday names for this calendar. This cell contains starting day of week. To change the starting day, select a new weekday in cell N4 in January worksheet." sqref="D3"/>
    <dataValidation allowBlank="1" showInputMessage="1" showErrorMessage="1" prompt="Calendar day in this &amp; rows 6, 8, 10, 12, &amp; 14, are automatically updated. If this cell doesn’t contain number 1, then it is a previous month's day. Enter monthly notes in cell G14" sqref="D4"/>
    <dataValidation allowBlank="1" showInputMessage="1" showErrorMessage="1" prompt="Enter daily notes based on the calendar day above in cells in this and rows 7, 9, 11, 13 and 15, columns D to J" sqref="D5"/>
    <dataValidation allowBlank="1" showInputMessage="1" showErrorMessage="1" prompt="Enter Notes in cell at right" sqref="F14:F15"/>
    <dataValidation allowBlank="1" showInputMessage="1" showErrorMessage="1" prompt="Enter Notes in this cell" sqref="G14:J15"/>
  </dataValidations>
  <printOptions horizontalCentered="1" verticalCentered="1"/>
  <pageMargins left="0.25" right="0.25" top="0.5" bottom="0.5" header="0.3" footer="0.3"/>
  <pageSetup paperSize="1" orientation="landscape"/>
  <headerFooter differentFirst="1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7"/>
    <pageSetUpPr fitToPage="1" autoPageBreaks="0"/>
  </sheetPr>
  <dimension ref="B1:L16"/>
  <sheetViews>
    <sheetView showGridLines="0" zoomScalePageLayoutView="38" workbookViewId="0">
      <selection activeCell="A1" sqref="A1"/>
    </sheetView>
  </sheetViews>
  <sheetFormatPr defaultColWidth="9.91666666666667" defaultRowHeight="13.5"/>
  <cols>
    <col min="1" max="1" width="1.58333333333333" customWidth="1"/>
    <col min="2" max="2" width="16.25" customWidth="1"/>
    <col min="3" max="3" width="5.66666666666667" customWidth="1"/>
    <col min="4" max="10" width="11.0833333333333" customWidth="1"/>
    <col min="11" max="11" width="5.66666666666667" customWidth="1"/>
    <col min="12" max="12" width="1.58333333333333" customWidth="1"/>
  </cols>
  <sheetData>
    <row r="1" spans="12:12">
      <c r="L1" t="s">
        <v>0</v>
      </c>
    </row>
    <row r="2" ht="60.6" customHeight="1" spans="2:11">
      <c r="B2" s="1"/>
      <c r="C2" s="58"/>
      <c r="D2" s="59">
        <f ca="1">CalendarYear</f>
        <v>2025</v>
      </c>
      <c r="E2" s="59"/>
      <c r="F2" s="59"/>
      <c r="G2" s="59"/>
      <c r="H2" s="59"/>
      <c r="I2" s="70" t="s">
        <v>8</v>
      </c>
      <c r="J2" s="70"/>
      <c r="K2" s="63"/>
    </row>
    <row r="3" ht="20.7" customHeight="1" spans="2:11">
      <c r="B3" s="4"/>
      <c r="C3" s="58"/>
      <c r="D3" s="60" t="str">
        <f>UPPER(TEXT(WeekStart,"ddd"))</f>
        <v>SUN</v>
      </c>
      <c r="E3" s="60" t="str">
        <f ca="1" t="shared" ref="E3:J3" si="0">UPPER(TEXT(E4,"ddd"))</f>
        <v>MON</v>
      </c>
      <c r="F3" s="60" t="str">
        <f ca="1" t="shared" si="0"/>
        <v>TUE</v>
      </c>
      <c r="G3" s="60" t="str">
        <f ca="1" t="shared" si="0"/>
        <v>WED</v>
      </c>
      <c r="H3" s="60" t="str">
        <f ca="1" t="shared" si="0"/>
        <v>THU</v>
      </c>
      <c r="I3" s="60" t="str">
        <f ca="1" t="shared" si="0"/>
        <v>FRI</v>
      </c>
      <c r="J3" s="60" t="str">
        <f ca="1" t="shared" si="0"/>
        <v>SAT</v>
      </c>
      <c r="K3" s="63"/>
    </row>
    <row r="4" ht="20.4" customHeight="1" spans="2:11">
      <c r="B4" s="6"/>
      <c r="C4" s="61"/>
      <c r="D4" s="62">
        <f ca="1" t="array" ref="D4:J4">DaysAndWeeks+DATE(CalendarYear,3,1)-WEEKDAY(DATE(CalendarYear,3,1),(WeekStart="Mon")+1)+1</f>
        <v>45711</v>
      </c>
      <c r="E4" s="62">
        <v>45712</v>
      </c>
      <c r="F4" s="62">
        <v>45713</v>
      </c>
      <c r="G4" s="62">
        <v>45714</v>
      </c>
      <c r="H4" s="62">
        <v>45715</v>
      </c>
      <c r="I4" s="62">
        <v>45716</v>
      </c>
      <c r="J4" s="71">
        <v>45717</v>
      </c>
      <c r="K4" s="63"/>
    </row>
    <row r="5" ht="44.4" customHeight="1" spans="3:11">
      <c r="C5" s="63"/>
      <c r="D5" s="64"/>
      <c r="E5" s="64"/>
      <c r="F5" s="64"/>
      <c r="G5" s="64"/>
      <c r="H5" s="64"/>
      <c r="I5" s="64"/>
      <c r="J5" s="72"/>
      <c r="K5" s="63"/>
    </row>
    <row r="6" ht="20.4" customHeight="1" spans="3:11">
      <c r="C6" s="63"/>
      <c r="D6" s="65">
        <f ca="1" t="array" ref="D6:J6">DaysAndWeeks+DATE(CalendarYear,3,1)-WEEKDAY(DATE(CalendarYear,3,1),(WeekStart="Mon")+1)+8</f>
        <v>45718</v>
      </c>
      <c r="E6" s="65">
        <v>45719</v>
      </c>
      <c r="F6" s="65">
        <v>45720</v>
      </c>
      <c r="G6" s="65">
        <v>45721</v>
      </c>
      <c r="H6" s="65">
        <v>45722</v>
      </c>
      <c r="I6" s="65">
        <v>45723</v>
      </c>
      <c r="J6" s="73">
        <v>45724</v>
      </c>
      <c r="K6" s="63"/>
    </row>
    <row r="7" ht="44.4" customHeight="1" spans="3:11">
      <c r="C7" s="63"/>
      <c r="D7" s="64"/>
      <c r="E7" s="64"/>
      <c r="F7" s="64"/>
      <c r="G7" s="64"/>
      <c r="H7" s="64"/>
      <c r="I7" s="64"/>
      <c r="J7" s="72"/>
      <c r="K7" s="63"/>
    </row>
    <row r="8" ht="20.4" customHeight="1" spans="3:11">
      <c r="C8" s="63"/>
      <c r="D8" s="65">
        <f ca="1" t="array" ref="D8:J8">DaysAndWeeks+DATE(CalendarYear,3,1)-WEEKDAY(DATE(CalendarYear,3,1),(WeekStart="Mon")+1)+15</f>
        <v>45725</v>
      </c>
      <c r="E8" s="65">
        <v>45726</v>
      </c>
      <c r="F8" s="65">
        <v>45727</v>
      </c>
      <c r="G8" s="65">
        <v>45728</v>
      </c>
      <c r="H8" s="65">
        <v>45729</v>
      </c>
      <c r="I8" s="65">
        <v>45730</v>
      </c>
      <c r="J8" s="73">
        <v>45731</v>
      </c>
      <c r="K8" s="63"/>
    </row>
    <row r="9" ht="44.4" customHeight="1" spans="3:11">
      <c r="C9" s="63"/>
      <c r="D9" s="64"/>
      <c r="E9" s="64"/>
      <c r="F9" s="64"/>
      <c r="G9" s="64"/>
      <c r="H9" s="64"/>
      <c r="I9" s="64"/>
      <c r="J9" s="72"/>
      <c r="K9" s="63"/>
    </row>
    <row r="10" ht="20.4" customHeight="1" spans="3:11">
      <c r="C10" s="63"/>
      <c r="D10" s="65">
        <f ca="1" t="array" ref="D10:J10">DaysAndWeeks+DATE(CalendarYear,3,1)-WEEKDAY(DATE(CalendarYear,3,1),(WeekStart="Mon")+1)+22</f>
        <v>45732</v>
      </c>
      <c r="E10" s="65">
        <v>45733</v>
      </c>
      <c r="F10" s="65">
        <v>45734</v>
      </c>
      <c r="G10" s="65">
        <v>45735</v>
      </c>
      <c r="H10" s="65">
        <v>45736</v>
      </c>
      <c r="I10" s="65">
        <v>45737</v>
      </c>
      <c r="J10" s="73">
        <v>45738</v>
      </c>
      <c r="K10" s="63"/>
    </row>
    <row r="11" ht="44.4" customHeight="1" spans="3:11">
      <c r="C11" s="63"/>
      <c r="D11" s="64"/>
      <c r="E11" s="64"/>
      <c r="F11" s="64"/>
      <c r="G11" s="64"/>
      <c r="H11" s="64"/>
      <c r="I11" s="64"/>
      <c r="J11" s="72"/>
      <c r="K11" s="63"/>
    </row>
    <row r="12" ht="20.4" customHeight="1" spans="3:11">
      <c r="C12" s="63"/>
      <c r="D12" s="65">
        <f ca="1" t="array" ref="D12:J12">DaysAndWeeks+DATE(CalendarYear,3,1)-WEEKDAY(DATE(CalendarYear,3,1),(WeekStart="Mon")+1)+29</f>
        <v>45739</v>
      </c>
      <c r="E12" s="65">
        <v>45740</v>
      </c>
      <c r="F12" s="65">
        <v>45741</v>
      </c>
      <c r="G12" s="65">
        <v>45742</v>
      </c>
      <c r="H12" s="65">
        <v>45743</v>
      </c>
      <c r="I12" s="65">
        <v>45744</v>
      </c>
      <c r="J12" s="73">
        <v>45745</v>
      </c>
      <c r="K12" s="63"/>
    </row>
    <row r="13" ht="44.4" customHeight="1" spans="3:11">
      <c r="C13" s="63"/>
      <c r="D13" s="64"/>
      <c r="E13" s="64"/>
      <c r="F13" s="64"/>
      <c r="G13" s="64"/>
      <c r="H13" s="64"/>
      <c r="I13" s="64"/>
      <c r="J13" s="72"/>
      <c r="K13" s="63"/>
    </row>
    <row r="14" ht="20.4" customHeight="1" spans="3:11">
      <c r="C14" s="63"/>
      <c r="D14" s="65">
        <f ca="1" t="array" ref="D14:E14">DaysAndWeeks+DATE(CalendarYear,3,1)-WEEKDAY(DATE(CalendarYear,3,1),(WeekStart="Mon")+1)+36</f>
        <v>45746</v>
      </c>
      <c r="E14" s="65">
        <v>45747</v>
      </c>
      <c r="F14" s="66" t="s">
        <v>6</v>
      </c>
      <c r="G14" s="67"/>
      <c r="H14" s="67"/>
      <c r="I14" s="67"/>
      <c r="J14" s="74"/>
      <c r="K14" s="63"/>
    </row>
    <row r="15" ht="44.4" customHeight="1" spans="3:11">
      <c r="C15" s="63"/>
      <c r="D15" s="64"/>
      <c r="E15" s="64"/>
      <c r="F15" s="68"/>
      <c r="G15" s="69"/>
      <c r="H15" s="69"/>
      <c r="I15" s="69"/>
      <c r="J15" s="75"/>
      <c r="K15" s="63"/>
    </row>
    <row r="16" ht="36.45" customHeight="1" spans="3:11">
      <c r="C16" s="63"/>
      <c r="D16" s="63"/>
      <c r="E16" s="63"/>
      <c r="F16" s="63"/>
      <c r="G16" s="63"/>
      <c r="H16" s="63"/>
      <c r="I16" s="63"/>
      <c r="J16" s="63"/>
      <c r="K16" s="63"/>
    </row>
  </sheetData>
  <mergeCells count="3">
    <mergeCell ref="I2:J2"/>
    <mergeCell ref="F14:F15"/>
    <mergeCell ref="G14:J15"/>
  </mergeCells>
  <conditionalFormatting sqref="D4:I5">
    <cfRule type="expression" dxfId="0" priority="1">
      <formula>DAY(D4)&gt;8</formula>
    </cfRule>
  </conditionalFormatting>
  <conditionalFormatting sqref="D12:J12 D14:E14">
    <cfRule type="expression" dxfId="0" priority="2">
      <formula>AND(DAY(D12)&gt;=1,DAY(D12)&lt;=15)</formula>
    </cfRule>
  </conditionalFormatting>
  <dataValidations count="8">
    <dataValidation allowBlank="1" showInputMessage="1" showErrorMessage="1" prompt="March month calendar" sqref="A1"/>
    <dataValidation allowBlank="1" showInputMessage="1" showErrorMessage="1" prompt="Year in this cell is automatically updated. To change the year, edit cell N3 in January worksheet." sqref="D2"/>
    <dataValidation allowBlank="1" showInputMessage="1" showErrorMessage="1" prompt="Month of this worksheet is in this cell. The calendar below contains dates from previous, current and the next month. Monthly notes can be entered in cell G14." sqref="I2:J2"/>
    <dataValidation allowBlank="1" showInputMessage="1" showErrorMessage="1" prompt="This row contains weekday names for this calendar. This cell contains starting day of week. To change the starting day, select a new weekday in cell N4 in January worksheet." sqref="D3"/>
    <dataValidation allowBlank="1" showInputMessage="1" showErrorMessage="1" prompt="Calendar day in this &amp; rows 6, 8, 10, 12, &amp; 14, are automatically updated. If this cell doesn’t contain number 1, then it is a previous month's day. Enter monthly notes in cell G14" sqref="D4"/>
    <dataValidation allowBlank="1" showInputMessage="1" showErrorMessage="1" prompt="Enter daily notes based on the calendar day above in cells in this and rows 7, 9, 11, 13 and 15, columns D to J" sqref="D5"/>
    <dataValidation allowBlank="1" showInputMessage="1" showErrorMessage="1" prompt="Enter Notes in cell at right" sqref="F14:F15"/>
    <dataValidation allowBlank="1" showInputMessage="1" showErrorMessage="1" prompt="Enter Notes in this cell" sqref="G14:J15"/>
  </dataValidations>
  <printOptions horizontalCentered="1" verticalCentered="1"/>
  <pageMargins left="0.25" right="0.25" top="0.5" bottom="0.5" header="0.3" footer="0.3"/>
  <pageSetup paperSize="1" orientation="landscape"/>
  <headerFooter differentFirst="1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/>
    <pageSetUpPr fitToPage="1" autoPageBreaks="0"/>
  </sheetPr>
  <dimension ref="B1:L16"/>
  <sheetViews>
    <sheetView showGridLines="0" zoomScalePageLayoutView="38" workbookViewId="0">
      <selection activeCell="A1" sqref="A1"/>
    </sheetView>
  </sheetViews>
  <sheetFormatPr defaultColWidth="9.91666666666667" defaultRowHeight="13.5"/>
  <cols>
    <col min="1" max="1" width="1.58333333333333" customWidth="1"/>
    <col min="2" max="2" width="16.25" customWidth="1"/>
    <col min="3" max="3" width="5.66666666666667" customWidth="1"/>
    <col min="4" max="10" width="11.0833333333333" customWidth="1"/>
    <col min="11" max="11" width="5.66666666666667" customWidth="1"/>
    <col min="12" max="12" width="1.58333333333333" customWidth="1"/>
  </cols>
  <sheetData>
    <row r="1" spans="12:12">
      <c r="L1" t="s">
        <v>0</v>
      </c>
    </row>
    <row r="2" ht="60.6" customHeight="1" spans="2:11">
      <c r="B2" s="1"/>
      <c r="C2" s="40"/>
      <c r="D2" s="41">
        <f ca="1">CalendarYear</f>
        <v>2025</v>
      </c>
      <c r="E2" s="41"/>
      <c r="F2" s="41"/>
      <c r="G2" s="41"/>
      <c r="H2" s="41"/>
      <c r="I2" s="52" t="s">
        <v>9</v>
      </c>
      <c r="J2" s="52"/>
      <c r="K2" s="45"/>
    </row>
    <row r="3" ht="20.7" customHeight="1" spans="2:11">
      <c r="B3" s="4"/>
      <c r="C3" s="40"/>
      <c r="D3" s="42" t="str">
        <f>UPPER(TEXT(WeekStart,"ddd"))</f>
        <v>SUN</v>
      </c>
      <c r="E3" s="42" t="str">
        <f ca="1" t="shared" ref="E3:J3" si="0">UPPER(TEXT(E4,"ddd"))</f>
        <v>MON</v>
      </c>
      <c r="F3" s="42" t="str">
        <f ca="1" t="shared" si="0"/>
        <v>TUE</v>
      </c>
      <c r="G3" s="42" t="str">
        <f ca="1" t="shared" si="0"/>
        <v>WED</v>
      </c>
      <c r="H3" s="42" t="str">
        <f ca="1" t="shared" si="0"/>
        <v>THU</v>
      </c>
      <c r="I3" s="42" t="str">
        <f ca="1" t="shared" si="0"/>
        <v>FRI</v>
      </c>
      <c r="J3" s="42" t="str">
        <f ca="1" t="shared" si="0"/>
        <v>SAT</v>
      </c>
      <c r="K3" s="45"/>
    </row>
    <row r="4" ht="20.4" customHeight="1" spans="2:11">
      <c r="B4" s="6"/>
      <c r="C4" s="43"/>
      <c r="D4" s="44">
        <f ca="1" t="array" ref="D4:J4">DaysAndWeeks+DATE(CalendarYear,4,1)-WEEKDAY(DATE(CalendarYear,4,1),(WeekStart="Mon")+1)+1</f>
        <v>45746</v>
      </c>
      <c r="E4" s="44">
        <v>45747</v>
      </c>
      <c r="F4" s="44">
        <v>45748</v>
      </c>
      <c r="G4" s="44">
        <v>45749</v>
      </c>
      <c r="H4" s="44">
        <v>45750</v>
      </c>
      <c r="I4" s="44">
        <v>45751</v>
      </c>
      <c r="J4" s="53">
        <v>45752</v>
      </c>
      <c r="K4" s="45"/>
    </row>
    <row r="5" ht="44.4" customHeight="1" spans="3:11">
      <c r="C5" s="45"/>
      <c r="D5" s="46"/>
      <c r="E5" s="46"/>
      <c r="F5" s="46"/>
      <c r="G5" s="46"/>
      <c r="H5" s="46"/>
      <c r="I5" s="46"/>
      <c r="J5" s="54"/>
      <c r="K5" s="45"/>
    </row>
    <row r="6" ht="20.4" customHeight="1" spans="3:11">
      <c r="C6" s="45"/>
      <c r="D6" s="47">
        <f ca="1" t="array" ref="D6:J6">DaysAndWeeks+DATE(CalendarYear,4,1)-WEEKDAY(DATE(CalendarYear,4,1),(WeekStart="Mon")+1)+8</f>
        <v>45753</v>
      </c>
      <c r="E6" s="47">
        <v>45754</v>
      </c>
      <c r="F6" s="47">
        <v>45755</v>
      </c>
      <c r="G6" s="47">
        <v>45756</v>
      </c>
      <c r="H6" s="47">
        <v>45757</v>
      </c>
      <c r="I6" s="47">
        <v>45758</v>
      </c>
      <c r="J6" s="55">
        <v>45759</v>
      </c>
      <c r="K6" s="45"/>
    </row>
    <row r="7" ht="44.4" customHeight="1" spans="3:11">
      <c r="C7" s="45"/>
      <c r="D7" s="46"/>
      <c r="E7" s="46"/>
      <c r="F7" s="46"/>
      <c r="G7" s="46"/>
      <c r="H7" s="46"/>
      <c r="I7" s="46"/>
      <c r="J7" s="54"/>
      <c r="K7" s="45"/>
    </row>
    <row r="8" ht="20.4" customHeight="1" spans="3:11">
      <c r="C8" s="45"/>
      <c r="D8" s="47">
        <f ca="1" t="array" ref="D8:J8">DaysAndWeeks+DATE(CalendarYear,4,1)-WEEKDAY(DATE(CalendarYear,4,1),(WeekStart="Mon")+1)+15</f>
        <v>45760</v>
      </c>
      <c r="E8" s="47">
        <v>45761</v>
      </c>
      <c r="F8" s="47">
        <v>45762</v>
      </c>
      <c r="G8" s="47">
        <v>45763</v>
      </c>
      <c r="H8" s="47">
        <v>45764</v>
      </c>
      <c r="I8" s="47">
        <v>45765</v>
      </c>
      <c r="J8" s="55">
        <v>45766</v>
      </c>
      <c r="K8" s="45"/>
    </row>
    <row r="9" ht="44.4" customHeight="1" spans="3:11">
      <c r="C9" s="45"/>
      <c r="D9" s="46"/>
      <c r="E9" s="46"/>
      <c r="F9" s="46"/>
      <c r="G9" s="46"/>
      <c r="H9" s="46"/>
      <c r="I9" s="46"/>
      <c r="J9" s="54"/>
      <c r="K9" s="45"/>
    </row>
    <row r="10" ht="20.4" customHeight="1" spans="3:11">
      <c r="C10" s="45"/>
      <c r="D10" s="47">
        <f ca="1" t="array" ref="D10:J10">DaysAndWeeks+DATE(CalendarYear,4,1)-WEEKDAY(DATE(CalendarYear,4,1),(WeekStart="Mon")+1)+22</f>
        <v>45767</v>
      </c>
      <c r="E10" s="47">
        <v>45768</v>
      </c>
      <c r="F10" s="47">
        <v>45769</v>
      </c>
      <c r="G10" s="47">
        <v>45770</v>
      </c>
      <c r="H10" s="47">
        <v>45771</v>
      </c>
      <c r="I10" s="47">
        <v>45772</v>
      </c>
      <c r="J10" s="55">
        <v>45773</v>
      </c>
      <c r="K10" s="45"/>
    </row>
    <row r="11" ht="44.4" customHeight="1" spans="3:11">
      <c r="C11" s="45"/>
      <c r="D11" s="46"/>
      <c r="E11" s="46"/>
      <c r="F11" s="46"/>
      <c r="G11" s="46"/>
      <c r="H11" s="46"/>
      <c r="I11" s="46"/>
      <c r="J11" s="54"/>
      <c r="K11" s="45"/>
    </row>
    <row r="12" ht="20.4" customHeight="1" spans="3:11">
      <c r="C12" s="45"/>
      <c r="D12" s="47">
        <f ca="1" t="array" ref="D12:J12">DaysAndWeeks+DATE(CalendarYear,4,1)-WEEKDAY(DATE(CalendarYear,4,1),(WeekStart="Mon")+1)+29</f>
        <v>45774</v>
      </c>
      <c r="E12" s="47">
        <v>45775</v>
      </c>
      <c r="F12" s="47">
        <v>45776</v>
      </c>
      <c r="G12" s="47">
        <v>45777</v>
      </c>
      <c r="H12" s="47">
        <v>45778</v>
      </c>
      <c r="I12" s="47">
        <v>45779</v>
      </c>
      <c r="J12" s="55">
        <v>45780</v>
      </c>
      <c r="K12" s="45"/>
    </row>
    <row r="13" ht="44.4" customHeight="1" spans="3:11">
      <c r="C13" s="45"/>
      <c r="D13" s="46"/>
      <c r="E13" s="46"/>
      <c r="F13" s="46"/>
      <c r="G13" s="46"/>
      <c r="H13" s="46"/>
      <c r="I13" s="46"/>
      <c r="J13" s="54"/>
      <c r="K13" s="45"/>
    </row>
    <row r="14" ht="20.4" customHeight="1" spans="3:11">
      <c r="C14" s="45"/>
      <c r="D14" s="47">
        <f ca="1" t="array" ref="D14:E14">DaysAndWeeks+DATE(CalendarYear,4,1)-WEEKDAY(DATE(CalendarYear,4,1),(WeekStart="Mon")+1)+36</f>
        <v>45781</v>
      </c>
      <c r="E14" s="47">
        <v>45782</v>
      </c>
      <c r="F14" s="48" t="s">
        <v>6</v>
      </c>
      <c r="G14" s="49"/>
      <c r="H14" s="49"/>
      <c r="I14" s="49"/>
      <c r="J14" s="56"/>
      <c r="K14" s="45"/>
    </row>
    <row r="15" ht="44.4" customHeight="1" spans="3:11">
      <c r="C15" s="45"/>
      <c r="D15" s="46"/>
      <c r="E15" s="46"/>
      <c r="F15" s="50"/>
      <c r="G15" s="51"/>
      <c r="H15" s="51"/>
      <c r="I15" s="51"/>
      <c r="J15" s="57"/>
      <c r="K15" s="45"/>
    </row>
    <row r="16" ht="36.45" customHeight="1" spans="3:11">
      <c r="C16" s="45"/>
      <c r="D16" s="45"/>
      <c r="E16" s="45"/>
      <c r="F16" s="45"/>
      <c r="G16" s="45"/>
      <c r="H16" s="45"/>
      <c r="I16" s="45"/>
      <c r="J16" s="45"/>
      <c r="K16" s="45"/>
    </row>
  </sheetData>
  <mergeCells count="3">
    <mergeCell ref="I2:J2"/>
    <mergeCell ref="F14:F15"/>
    <mergeCell ref="G14:J15"/>
  </mergeCells>
  <conditionalFormatting sqref="D4:I5">
    <cfRule type="expression" dxfId="0" priority="1">
      <formula>DAY(D4)&gt;8</formula>
    </cfRule>
  </conditionalFormatting>
  <conditionalFormatting sqref="D12:J12 D14:E14">
    <cfRule type="expression" dxfId="0" priority="2">
      <formula>AND(DAY(D12)&gt;=1,DAY(D12)&lt;=15)</formula>
    </cfRule>
  </conditionalFormatting>
  <dataValidations count="8">
    <dataValidation allowBlank="1" showInputMessage="1" showErrorMessage="1" prompt="April month calendar" sqref="A1"/>
    <dataValidation allowBlank="1" showInputMessage="1" showErrorMessage="1" prompt="Year in this cell is automatically updated. To change the year, edit cell N3 in January worksheet." sqref="D2"/>
    <dataValidation allowBlank="1" showInputMessage="1" showErrorMessage="1" prompt="Month of this worksheet is in this cell. The calendar below contains dates from previous, current and the next month. Monthly notes can be entered in cell G14." sqref="I2:J2"/>
    <dataValidation allowBlank="1" showInputMessage="1" showErrorMessage="1" prompt="This row contains weekday names for this calendar. This cell contains starting day of week. To change the starting day, select a new weekday in cell N4 in January worksheet." sqref="D3"/>
    <dataValidation allowBlank="1" showInputMessage="1" showErrorMessage="1" prompt="Calendar day in this &amp; rows 6, 8, 10, 12, &amp; 14, are automatically updated. If this cell doesn’t contain number 1, then it is a previous month's day. Enter monthly notes in cell G14" sqref="D4"/>
    <dataValidation allowBlank="1" showInputMessage="1" showErrorMessage="1" prompt="Enter daily notes based on the calendar day above in cells in this and rows 7, 9, 11, 13 and 15, columns D to J" sqref="D5"/>
    <dataValidation allowBlank="1" showInputMessage="1" showErrorMessage="1" prompt="Enter Notes in cell at right" sqref="F14:F15"/>
    <dataValidation allowBlank="1" showInputMessage="1" showErrorMessage="1" prompt="Enter Notes in this cell" sqref="G14:J15"/>
  </dataValidations>
  <printOptions horizontalCentered="1" verticalCentered="1"/>
  <pageMargins left="0.25" right="0.25" top="0.5" bottom="0.5" header="0.3" footer="0.3"/>
  <pageSetup paperSize="1" orientation="landscape"/>
  <headerFooter differentFirst="1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5"/>
    <pageSetUpPr fitToPage="1" autoPageBreaks="0"/>
  </sheetPr>
  <dimension ref="B1:L16"/>
  <sheetViews>
    <sheetView showGridLines="0" zoomScalePageLayoutView="38" workbookViewId="0">
      <selection activeCell="A1" sqref="A1"/>
    </sheetView>
  </sheetViews>
  <sheetFormatPr defaultColWidth="9.91666666666667" defaultRowHeight="13.5"/>
  <cols>
    <col min="1" max="1" width="1.58333333333333" customWidth="1"/>
    <col min="2" max="2" width="16.25" customWidth="1"/>
    <col min="3" max="3" width="5.66666666666667" customWidth="1"/>
    <col min="4" max="10" width="11.0833333333333" customWidth="1"/>
    <col min="11" max="11" width="5.66666666666667" customWidth="1"/>
    <col min="12" max="12" width="1.58333333333333" customWidth="1"/>
  </cols>
  <sheetData>
    <row r="1" spans="12:12">
      <c r="L1" t="s">
        <v>0</v>
      </c>
    </row>
    <row r="2" ht="60.6" customHeight="1" spans="2:11">
      <c r="B2" s="1"/>
      <c r="C2" s="22"/>
      <c r="D2" s="23">
        <f ca="1">CalendarYear</f>
        <v>2025</v>
      </c>
      <c r="E2" s="23"/>
      <c r="F2" s="23"/>
      <c r="G2" s="23"/>
      <c r="H2" s="23"/>
      <c r="I2" s="34" t="s">
        <v>10</v>
      </c>
      <c r="J2" s="34"/>
      <c r="K2" s="27"/>
    </row>
    <row r="3" ht="20.7" customHeight="1" spans="2:11">
      <c r="B3" s="4"/>
      <c r="C3" s="22"/>
      <c r="D3" s="24" t="str">
        <f>UPPER(TEXT(WeekStart,"ddd"))</f>
        <v>SUN</v>
      </c>
      <c r="E3" s="24" t="str">
        <f ca="1" t="shared" ref="E3:J3" si="0">UPPER(TEXT(E4,"ddd"))</f>
        <v>MON</v>
      </c>
      <c r="F3" s="24" t="str">
        <f ca="1" t="shared" si="0"/>
        <v>TUE</v>
      </c>
      <c r="G3" s="24" t="str">
        <f ca="1" t="shared" si="0"/>
        <v>WED</v>
      </c>
      <c r="H3" s="24" t="str">
        <f ca="1" t="shared" si="0"/>
        <v>THU</v>
      </c>
      <c r="I3" s="24" t="str">
        <f ca="1" t="shared" si="0"/>
        <v>FRI</v>
      </c>
      <c r="J3" s="24" t="str">
        <f ca="1" t="shared" si="0"/>
        <v>SAT</v>
      </c>
      <c r="K3" s="27"/>
    </row>
    <row r="4" ht="20.4" customHeight="1" spans="2:11">
      <c r="B4" s="6"/>
      <c r="C4" s="25"/>
      <c r="D4" s="26">
        <f ca="1" t="array" ref="D4:J4">DaysAndWeeks+DATE(CalendarYear,5,1)-WEEKDAY(DATE(CalendarYear,5,1),(WeekStart="Mon")+1)+1</f>
        <v>45774</v>
      </c>
      <c r="E4" s="26">
        <v>45775</v>
      </c>
      <c r="F4" s="26">
        <v>45776</v>
      </c>
      <c r="G4" s="26">
        <v>45777</v>
      </c>
      <c r="H4" s="26">
        <v>45778</v>
      </c>
      <c r="I4" s="26">
        <v>45779</v>
      </c>
      <c r="J4" s="35">
        <v>45780</v>
      </c>
      <c r="K4" s="27"/>
    </row>
    <row r="5" ht="44.4" customHeight="1" spans="3:11">
      <c r="C5" s="27"/>
      <c r="D5" s="28"/>
      <c r="E5" s="28"/>
      <c r="F5" s="28"/>
      <c r="G5" s="28"/>
      <c r="H5" s="28"/>
      <c r="I5" s="28"/>
      <c r="J5" s="36"/>
      <c r="K5" s="27"/>
    </row>
    <row r="6" ht="20.4" customHeight="1" spans="3:11">
      <c r="C6" s="27"/>
      <c r="D6" s="29">
        <f ca="1" t="array" ref="D6:J6">DaysAndWeeks+DATE(CalendarYear,5,1)-WEEKDAY(DATE(CalendarYear,5,1),(WeekStart="Mon")+1)+8</f>
        <v>45781</v>
      </c>
      <c r="E6" s="29">
        <v>45782</v>
      </c>
      <c r="F6" s="29">
        <v>45783</v>
      </c>
      <c r="G6" s="29">
        <v>45784</v>
      </c>
      <c r="H6" s="29">
        <v>45785</v>
      </c>
      <c r="I6" s="29">
        <v>45786</v>
      </c>
      <c r="J6" s="37">
        <v>45787</v>
      </c>
      <c r="K6" s="27"/>
    </row>
    <row r="7" ht="44.4" customHeight="1" spans="3:11">
      <c r="C7" s="27"/>
      <c r="D7" s="28"/>
      <c r="E7" s="28"/>
      <c r="F7" s="28"/>
      <c r="G7" s="28"/>
      <c r="H7" s="28"/>
      <c r="I7" s="28"/>
      <c r="J7" s="36"/>
      <c r="K7" s="27"/>
    </row>
    <row r="8" ht="20.4" customHeight="1" spans="3:11">
      <c r="C8" s="27"/>
      <c r="D8" s="29">
        <f ca="1" t="array" ref="D8:J8">DaysAndWeeks+DATE(CalendarYear,5,1)-WEEKDAY(DATE(CalendarYear,5,1),(WeekStart="Mon")+1)+15</f>
        <v>45788</v>
      </c>
      <c r="E8" s="29">
        <v>45789</v>
      </c>
      <c r="F8" s="29">
        <v>45790</v>
      </c>
      <c r="G8" s="29">
        <v>45791</v>
      </c>
      <c r="H8" s="29">
        <v>45792</v>
      </c>
      <c r="I8" s="29">
        <v>45793</v>
      </c>
      <c r="J8" s="37">
        <v>45794</v>
      </c>
      <c r="K8" s="27"/>
    </row>
    <row r="9" ht="44.4" customHeight="1" spans="3:11">
      <c r="C9" s="27"/>
      <c r="D9" s="28"/>
      <c r="E9" s="28"/>
      <c r="F9" s="28"/>
      <c r="G9" s="28"/>
      <c r="H9" s="28"/>
      <c r="I9" s="28"/>
      <c r="J9" s="36"/>
      <c r="K9" s="27"/>
    </row>
    <row r="10" ht="20.4" customHeight="1" spans="3:11">
      <c r="C10" s="27"/>
      <c r="D10" s="29">
        <f ca="1" t="array" ref="D10:J10">DaysAndWeeks+DATE(CalendarYear,5,1)-WEEKDAY(DATE(CalendarYear,5,1),(WeekStart="Mon")+1)+22</f>
        <v>45795</v>
      </c>
      <c r="E10" s="29">
        <v>45796</v>
      </c>
      <c r="F10" s="29">
        <v>45797</v>
      </c>
      <c r="G10" s="29">
        <v>45798</v>
      </c>
      <c r="H10" s="29">
        <v>45799</v>
      </c>
      <c r="I10" s="29">
        <v>45800</v>
      </c>
      <c r="J10" s="37">
        <v>45801</v>
      </c>
      <c r="K10" s="27"/>
    </row>
    <row r="11" ht="44.4" customHeight="1" spans="3:11">
      <c r="C11" s="27"/>
      <c r="D11" s="28"/>
      <c r="E11" s="28"/>
      <c r="F11" s="28"/>
      <c r="G11" s="28"/>
      <c r="H11" s="28"/>
      <c r="I11" s="28"/>
      <c r="J11" s="36"/>
      <c r="K11" s="27"/>
    </row>
    <row r="12" ht="20.4" customHeight="1" spans="3:11">
      <c r="C12" s="27"/>
      <c r="D12" s="29">
        <f ca="1" t="array" ref="D12:J12">DaysAndWeeks+DATE(CalendarYear,5,1)-WEEKDAY(DATE(CalendarYear,5,1),(WeekStart="Mon")+1)+29</f>
        <v>45802</v>
      </c>
      <c r="E12" s="29">
        <v>45803</v>
      </c>
      <c r="F12" s="29">
        <v>45804</v>
      </c>
      <c r="G12" s="29">
        <v>45805</v>
      </c>
      <c r="H12" s="29">
        <v>45806</v>
      </c>
      <c r="I12" s="29">
        <v>45807</v>
      </c>
      <c r="J12" s="37">
        <v>45808</v>
      </c>
      <c r="K12" s="27"/>
    </row>
    <row r="13" ht="44.4" customHeight="1" spans="3:11">
      <c r="C13" s="27"/>
      <c r="D13" s="28"/>
      <c r="E13" s="28"/>
      <c r="F13" s="28"/>
      <c r="G13" s="28"/>
      <c r="H13" s="28"/>
      <c r="I13" s="28"/>
      <c r="J13" s="36"/>
      <c r="K13" s="27"/>
    </row>
    <row r="14" ht="20.4" customHeight="1" spans="3:11">
      <c r="C14" s="27"/>
      <c r="D14" s="29">
        <f ca="1" t="array" ref="D14:E14">DaysAndWeeks+DATE(CalendarYear,5,1)-WEEKDAY(DATE(CalendarYear,5,1),(WeekStart="Mon")+1)+36</f>
        <v>45809</v>
      </c>
      <c r="E14" s="29">
        <v>45810</v>
      </c>
      <c r="F14" s="30" t="s">
        <v>6</v>
      </c>
      <c r="G14" s="31"/>
      <c r="H14" s="31"/>
      <c r="I14" s="31"/>
      <c r="J14" s="38"/>
      <c r="K14" s="27"/>
    </row>
    <row r="15" ht="44.4" customHeight="1" spans="3:11">
      <c r="C15" s="27"/>
      <c r="D15" s="28"/>
      <c r="E15" s="28"/>
      <c r="F15" s="32"/>
      <c r="G15" s="33"/>
      <c r="H15" s="33"/>
      <c r="I15" s="33"/>
      <c r="J15" s="39"/>
      <c r="K15" s="27"/>
    </row>
    <row r="16" ht="36.45" customHeight="1" spans="3:11">
      <c r="C16" s="27"/>
      <c r="D16" s="27"/>
      <c r="E16" s="27"/>
      <c r="F16" s="27"/>
      <c r="G16" s="27"/>
      <c r="H16" s="27"/>
      <c r="I16" s="27"/>
      <c r="J16" s="27"/>
      <c r="K16" s="27"/>
    </row>
  </sheetData>
  <mergeCells count="3">
    <mergeCell ref="I2:J2"/>
    <mergeCell ref="F14:F15"/>
    <mergeCell ref="G14:J15"/>
  </mergeCells>
  <conditionalFormatting sqref="D4:I5">
    <cfRule type="expression" dxfId="0" priority="1">
      <formula>DAY(D4)&gt;8</formula>
    </cfRule>
  </conditionalFormatting>
  <conditionalFormatting sqref="D12:J12 D14:E14">
    <cfRule type="expression" dxfId="0" priority="2">
      <formula>AND(DAY(D12)&gt;=1,DAY(D12)&lt;=15)</formula>
    </cfRule>
  </conditionalFormatting>
  <dataValidations count="8">
    <dataValidation allowBlank="1" showInputMessage="1" showErrorMessage="1" prompt="May month calendar" sqref="A1"/>
    <dataValidation allowBlank="1" showInputMessage="1" showErrorMessage="1" prompt="Year in this cell is automatically updated. To change the year, edit cell N3 in January worksheet." sqref="D2"/>
    <dataValidation allowBlank="1" showInputMessage="1" showErrorMessage="1" prompt="Month of this worksheet is in this cell. The calendar below contains dates from previous, current and the next month. Monthly notes can be entered in cell G14." sqref="I2:J2"/>
    <dataValidation allowBlank="1" showInputMessage="1" showErrorMessage="1" prompt="This row contains weekday names for this calendar. This cell contains starting day of week. To change the starting day, select a new weekday in cell N4 in January worksheet." sqref="D3"/>
    <dataValidation allowBlank="1" showInputMessage="1" showErrorMessage="1" prompt="Calendar day in this &amp; rows 6, 8, 10, 12, &amp; 14, are automatically updated. If this cell doesn’t contain number 1, then it is a previous month's day. Enter monthly notes in cell G14" sqref="D4"/>
    <dataValidation allowBlank="1" showInputMessage="1" showErrorMessage="1" prompt="Enter daily notes based on the calendar day above in cells in this and rows 7, 9, 11, 13 and 15, columns D to J" sqref="D5"/>
    <dataValidation allowBlank="1" showInputMessage="1" showErrorMessage="1" prompt="Enter Notes in cell at right" sqref="F14:F15"/>
    <dataValidation allowBlank="1" showInputMessage="1" showErrorMessage="1" prompt="Enter Notes in this cell" sqref="G14:J15"/>
  </dataValidations>
  <printOptions horizontalCentered="1" verticalCentered="1"/>
  <pageMargins left="0.25" right="0.25" top="0.5" bottom="0.5" header="0.3" footer="0.3"/>
  <pageSetup paperSize="1" orientation="landscape"/>
  <headerFooter differentFirst="1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6"/>
    <pageSetUpPr fitToPage="1" autoPageBreaks="0"/>
  </sheetPr>
  <dimension ref="B1:L16"/>
  <sheetViews>
    <sheetView showGridLines="0" zoomScalePageLayoutView="38" workbookViewId="0">
      <selection activeCell="A1" sqref="A1"/>
    </sheetView>
  </sheetViews>
  <sheetFormatPr defaultColWidth="9.91666666666667" defaultRowHeight="13.5"/>
  <cols>
    <col min="1" max="1" width="1.58333333333333" customWidth="1"/>
    <col min="2" max="2" width="16.25" customWidth="1"/>
    <col min="3" max="3" width="5.66666666666667" customWidth="1"/>
    <col min="4" max="10" width="11.0833333333333" customWidth="1"/>
    <col min="11" max="11" width="5.66666666666667" customWidth="1"/>
    <col min="12" max="12" width="1.58333333333333" customWidth="1"/>
  </cols>
  <sheetData>
    <row r="1" spans="12:12">
      <c r="L1" t="s">
        <v>0</v>
      </c>
    </row>
    <row r="2" ht="60.6" customHeight="1" spans="2:11">
      <c r="B2" s="1"/>
      <c r="C2" s="2"/>
      <c r="D2" s="3">
        <f ca="1">CalendarYear</f>
        <v>2025</v>
      </c>
      <c r="E2" s="3"/>
      <c r="F2" s="3"/>
      <c r="G2" s="3"/>
      <c r="H2" s="3"/>
      <c r="I2" s="16" t="s">
        <v>11</v>
      </c>
      <c r="J2" s="16"/>
      <c r="K2" s="9"/>
    </row>
    <row r="3" ht="20.7" customHeight="1" spans="2:11">
      <c r="B3" s="4"/>
      <c r="C3" s="2"/>
      <c r="D3" s="5" t="str">
        <f>UPPER(TEXT(WeekStart,"ddd"))</f>
        <v>SUN</v>
      </c>
      <c r="E3" s="5" t="str">
        <f ca="1" t="shared" ref="E3:J3" si="0">UPPER(TEXT(E4,"ddd"))</f>
        <v>MON</v>
      </c>
      <c r="F3" s="5" t="str">
        <f ca="1" t="shared" si="0"/>
        <v>TUE</v>
      </c>
      <c r="G3" s="5" t="str">
        <f ca="1" t="shared" si="0"/>
        <v>WED</v>
      </c>
      <c r="H3" s="5" t="str">
        <f ca="1" t="shared" si="0"/>
        <v>THU</v>
      </c>
      <c r="I3" s="5" t="str">
        <f ca="1" t="shared" si="0"/>
        <v>FRI</v>
      </c>
      <c r="J3" s="5" t="str">
        <f ca="1" t="shared" si="0"/>
        <v>SAT</v>
      </c>
      <c r="K3" s="9"/>
    </row>
    <row r="4" ht="20.4" customHeight="1" spans="2:11">
      <c r="B4" s="6"/>
      <c r="C4" s="7"/>
      <c r="D4" s="8">
        <f ca="1" t="array" ref="D4:J4">DaysAndWeeks+DATE(CalendarYear,6,1)-WEEKDAY(DATE(CalendarYear,6,1),(WeekStart="Mon")+1)+1</f>
        <v>45809</v>
      </c>
      <c r="E4" s="8">
        <v>45810</v>
      </c>
      <c r="F4" s="8">
        <v>45811</v>
      </c>
      <c r="G4" s="8">
        <v>45812</v>
      </c>
      <c r="H4" s="8">
        <v>45813</v>
      </c>
      <c r="I4" s="8">
        <v>45814</v>
      </c>
      <c r="J4" s="17">
        <v>45815</v>
      </c>
      <c r="K4" s="9"/>
    </row>
    <row r="5" ht="44.4" customHeight="1" spans="3:11">
      <c r="C5" s="9"/>
      <c r="D5" s="10"/>
      <c r="E5" s="10"/>
      <c r="F5" s="10"/>
      <c r="G5" s="10"/>
      <c r="H5" s="10"/>
      <c r="I5" s="10"/>
      <c r="J5" s="18"/>
      <c r="K5" s="9"/>
    </row>
    <row r="6" ht="20.4" customHeight="1" spans="3:11">
      <c r="C6" s="9"/>
      <c r="D6" s="11">
        <f ca="1" t="array" ref="D6:J6">DaysAndWeeks+DATE(CalendarYear,6,1)-WEEKDAY(DATE(CalendarYear,6,1),(WeekStart="Mon")+1)+8</f>
        <v>45816</v>
      </c>
      <c r="E6" s="11">
        <v>45817</v>
      </c>
      <c r="F6" s="11">
        <v>45818</v>
      </c>
      <c r="G6" s="11">
        <v>45819</v>
      </c>
      <c r="H6" s="11">
        <v>45820</v>
      </c>
      <c r="I6" s="11">
        <v>45821</v>
      </c>
      <c r="J6" s="19">
        <v>45822</v>
      </c>
      <c r="K6" s="9"/>
    </row>
    <row r="7" ht="44.4" customHeight="1" spans="3:11">
      <c r="C7" s="9"/>
      <c r="D7" s="10"/>
      <c r="E7" s="10"/>
      <c r="F7" s="10"/>
      <c r="G7" s="10"/>
      <c r="H7" s="10"/>
      <c r="I7" s="10"/>
      <c r="J7" s="18"/>
      <c r="K7" s="9"/>
    </row>
    <row r="8" ht="20.4" customHeight="1" spans="3:11">
      <c r="C8" s="9"/>
      <c r="D8" s="11">
        <f ca="1" t="array" ref="D8:J8">DaysAndWeeks+DATE(CalendarYear,6,1)-WEEKDAY(DATE(CalendarYear,6,1),(WeekStart="Mon")+1)+15</f>
        <v>45823</v>
      </c>
      <c r="E8" s="11">
        <v>45824</v>
      </c>
      <c r="F8" s="11">
        <v>45825</v>
      </c>
      <c r="G8" s="11">
        <v>45826</v>
      </c>
      <c r="H8" s="11">
        <v>45827</v>
      </c>
      <c r="I8" s="11">
        <v>45828</v>
      </c>
      <c r="J8" s="19">
        <v>45829</v>
      </c>
      <c r="K8" s="9"/>
    </row>
    <row r="9" ht="44.4" customHeight="1" spans="3:11">
      <c r="C9" s="9"/>
      <c r="D9" s="10"/>
      <c r="E9" s="10"/>
      <c r="F9" s="10"/>
      <c r="G9" s="10"/>
      <c r="H9" s="10"/>
      <c r="I9" s="10"/>
      <c r="J9" s="18"/>
      <c r="K9" s="9"/>
    </row>
    <row r="10" ht="20.4" customHeight="1" spans="3:11">
      <c r="C10" s="9"/>
      <c r="D10" s="11">
        <f ca="1" t="array" ref="D10:J10">DaysAndWeeks+DATE(CalendarYear,6,1)-WEEKDAY(DATE(CalendarYear,6,1),(WeekStart="Mon")+1)+22</f>
        <v>45830</v>
      </c>
      <c r="E10" s="11">
        <v>45831</v>
      </c>
      <c r="F10" s="11">
        <v>45832</v>
      </c>
      <c r="G10" s="11">
        <v>45833</v>
      </c>
      <c r="H10" s="11">
        <v>45834</v>
      </c>
      <c r="I10" s="11">
        <v>45835</v>
      </c>
      <c r="J10" s="19">
        <v>45836</v>
      </c>
      <c r="K10" s="9"/>
    </row>
    <row r="11" ht="44.4" customHeight="1" spans="3:11">
      <c r="C11" s="9"/>
      <c r="D11" s="10"/>
      <c r="E11" s="10"/>
      <c r="F11" s="10"/>
      <c r="G11" s="10"/>
      <c r="H11" s="10"/>
      <c r="I11" s="10"/>
      <c r="J11" s="18"/>
      <c r="K11" s="9"/>
    </row>
    <row r="12" ht="20.4" customHeight="1" spans="3:11">
      <c r="C12" s="9"/>
      <c r="D12" s="11">
        <f ca="1" t="array" ref="D12:J12">DaysAndWeeks+DATE(CalendarYear,6,1)-WEEKDAY(DATE(CalendarYear,6,1),(WeekStart="Mon")+1)+29</f>
        <v>45837</v>
      </c>
      <c r="E12" s="11">
        <v>45838</v>
      </c>
      <c r="F12" s="11">
        <v>45839</v>
      </c>
      <c r="G12" s="11">
        <v>45840</v>
      </c>
      <c r="H12" s="11">
        <v>45841</v>
      </c>
      <c r="I12" s="11">
        <v>45842</v>
      </c>
      <c r="J12" s="19">
        <v>45843</v>
      </c>
      <c r="K12" s="9"/>
    </row>
    <row r="13" ht="44.4" customHeight="1" spans="3:11">
      <c r="C13" s="9"/>
      <c r="D13" s="10"/>
      <c r="E13" s="10"/>
      <c r="F13" s="10"/>
      <c r="G13" s="10"/>
      <c r="H13" s="10"/>
      <c r="I13" s="10"/>
      <c r="J13" s="18"/>
      <c r="K13" s="9"/>
    </row>
    <row r="14" ht="20.4" customHeight="1" spans="3:11">
      <c r="C14" s="9"/>
      <c r="D14" s="11">
        <f ca="1" t="array" ref="D14:E14">DaysAndWeeks+DATE(CalendarYear,6,1)-WEEKDAY(DATE(CalendarYear,6,1),(WeekStart="Mon")+1)+36</f>
        <v>45844</v>
      </c>
      <c r="E14" s="11">
        <v>45845</v>
      </c>
      <c r="F14" s="12" t="s">
        <v>6</v>
      </c>
      <c r="G14" s="13"/>
      <c r="H14" s="13"/>
      <c r="I14" s="13"/>
      <c r="J14" s="20"/>
      <c r="K14" s="9"/>
    </row>
    <row r="15" ht="44.4" customHeight="1" spans="3:11">
      <c r="C15" s="9"/>
      <c r="D15" s="10"/>
      <c r="E15" s="10"/>
      <c r="F15" s="14"/>
      <c r="G15" s="15"/>
      <c r="H15" s="15"/>
      <c r="I15" s="15"/>
      <c r="J15" s="21"/>
      <c r="K15" s="9"/>
    </row>
    <row r="16" ht="36.45" customHeight="1" spans="3:11">
      <c r="C16" s="9"/>
      <c r="D16" s="9"/>
      <c r="E16" s="9"/>
      <c r="F16" s="9"/>
      <c r="G16" s="9"/>
      <c r="H16" s="9"/>
      <c r="I16" s="9"/>
      <c r="J16" s="9"/>
      <c r="K16" s="9"/>
    </row>
  </sheetData>
  <mergeCells count="3">
    <mergeCell ref="I2:J2"/>
    <mergeCell ref="F14:F15"/>
    <mergeCell ref="G14:J15"/>
  </mergeCells>
  <conditionalFormatting sqref="D4:I5">
    <cfRule type="expression" dxfId="0" priority="1">
      <formula>DAY(D4)&gt;8</formula>
    </cfRule>
  </conditionalFormatting>
  <conditionalFormatting sqref="D12:J12 D14:E14">
    <cfRule type="expression" dxfId="0" priority="2">
      <formula>AND(DAY(D12)&gt;=1,DAY(D12)&lt;=15)</formula>
    </cfRule>
  </conditionalFormatting>
  <dataValidations count="8">
    <dataValidation allowBlank="1" showInputMessage="1" showErrorMessage="1" prompt="June month calendar" sqref="A1"/>
    <dataValidation allowBlank="1" showInputMessage="1" showErrorMessage="1" prompt="Year in this cell is automatically updated. To change the year, edit cell N3 in January worksheet." sqref="D2"/>
    <dataValidation allowBlank="1" showInputMessage="1" showErrorMessage="1" prompt="Month of this worksheet is in this cell. The calendar below contains dates from previous, current and the next month. Monthly notes can be entered in cell G14." sqref="I2:J2"/>
    <dataValidation allowBlank="1" showInputMessage="1" showErrorMessage="1" prompt="This row contains weekday names for this calendar. This cell contains starting day of week. To change the starting day, select a new weekday in cell N4 in January worksheet." sqref="D3"/>
    <dataValidation allowBlank="1" showInputMessage="1" showErrorMessage="1" prompt="Calendar day in this &amp; rows 6, 8, 10, 12, &amp; 14, are automatically updated. If this cell doesn’t contain number 1, then it is a previous month's day. Enter monthly notes in cell G14" sqref="D4"/>
    <dataValidation allowBlank="1" showInputMessage="1" showErrorMessage="1" prompt="Enter daily notes based on the calendar day above in cells in this and rows 7, 9, 11, 13 and 15, columns D to J" sqref="D5"/>
    <dataValidation allowBlank="1" showInputMessage="1" showErrorMessage="1" prompt="Enter Notes in cell at right" sqref="F14:F15"/>
    <dataValidation allowBlank="1" showInputMessage="1" showErrorMessage="1" prompt="Enter Notes in this cell" sqref="G14:J15"/>
  </dataValidations>
  <printOptions horizontalCentered="1" verticalCentered="1"/>
  <pageMargins left="0.25" right="0.25" top="0.5" bottom="0.5" header="0.3" footer="0.3"/>
  <pageSetup paperSize="1" orientation="landscape"/>
  <headerFooter differentFirst="1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/>
    <pageSetUpPr fitToPage="1" autoPageBreaks="0"/>
  </sheetPr>
  <dimension ref="B1:L16"/>
  <sheetViews>
    <sheetView showGridLines="0" zoomScalePageLayoutView="38" workbookViewId="0">
      <selection activeCell="A1" sqref="A1"/>
    </sheetView>
  </sheetViews>
  <sheetFormatPr defaultColWidth="9.91666666666667" defaultRowHeight="13.5"/>
  <cols>
    <col min="1" max="1" width="1.58333333333333" customWidth="1"/>
    <col min="2" max="2" width="16.25" customWidth="1"/>
    <col min="3" max="3" width="5.66666666666667" customWidth="1"/>
    <col min="4" max="10" width="11.0833333333333" customWidth="1"/>
    <col min="11" max="11" width="5.66666666666667" customWidth="1"/>
    <col min="12" max="12" width="1.58333333333333" customWidth="1"/>
  </cols>
  <sheetData>
    <row r="1" spans="12:12">
      <c r="L1" t="s">
        <v>0</v>
      </c>
    </row>
    <row r="2" ht="60.6" customHeight="1" spans="2:11">
      <c r="B2" s="1"/>
      <c r="C2" s="94"/>
      <c r="D2" s="95">
        <f ca="1">CalendarYear</f>
        <v>2025</v>
      </c>
      <c r="E2" s="95"/>
      <c r="F2" s="95"/>
      <c r="G2" s="95"/>
      <c r="H2" s="95"/>
      <c r="I2" s="95"/>
      <c r="J2" s="108" t="s">
        <v>12</v>
      </c>
      <c r="K2" s="99"/>
    </row>
    <row r="3" ht="20.7" customHeight="1" spans="2:11">
      <c r="B3" s="4"/>
      <c r="C3" s="94"/>
      <c r="D3" s="96" t="str">
        <f>UPPER(TEXT(WeekStart,"ddd"))</f>
        <v>SUN</v>
      </c>
      <c r="E3" s="96" t="str">
        <f ca="1" t="shared" ref="E3:J3" si="0">UPPER(TEXT(E4,"ddd"))</f>
        <v>MON</v>
      </c>
      <c r="F3" s="96" t="str">
        <f ca="1" t="shared" si="0"/>
        <v>TUE</v>
      </c>
      <c r="G3" s="96" t="str">
        <f ca="1" t="shared" si="0"/>
        <v>WED</v>
      </c>
      <c r="H3" s="96" t="str">
        <f ca="1" t="shared" si="0"/>
        <v>THU</v>
      </c>
      <c r="I3" s="96" t="str">
        <f ca="1" t="shared" si="0"/>
        <v>FRI</v>
      </c>
      <c r="J3" s="96" t="str">
        <f ca="1" t="shared" si="0"/>
        <v>SAT</v>
      </c>
      <c r="K3" s="99"/>
    </row>
    <row r="4" ht="20.4" customHeight="1" spans="2:11">
      <c r="B4" s="6"/>
      <c r="C4" s="97"/>
      <c r="D4" s="98">
        <f ca="1" t="array" ref="D4:J4">DaysAndWeeks+DATE(CalendarYear,7,1)-WEEKDAY(DATE(CalendarYear,7,1),(WeekStart="Mon")+1)+1</f>
        <v>45837</v>
      </c>
      <c r="E4" s="98">
        <v>45838</v>
      </c>
      <c r="F4" s="98">
        <v>45839</v>
      </c>
      <c r="G4" s="98">
        <v>45840</v>
      </c>
      <c r="H4" s="98">
        <v>45841</v>
      </c>
      <c r="I4" s="98">
        <v>45842</v>
      </c>
      <c r="J4" s="109">
        <v>45843</v>
      </c>
      <c r="K4" s="99"/>
    </row>
    <row r="5" ht="44.4" customHeight="1" spans="3:11">
      <c r="C5" s="99"/>
      <c r="D5" s="100"/>
      <c r="E5" s="100"/>
      <c r="F5" s="100"/>
      <c r="G5" s="100"/>
      <c r="H5" s="100"/>
      <c r="I5" s="100"/>
      <c r="J5" s="110"/>
      <c r="K5" s="99"/>
    </row>
    <row r="6" ht="20.4" customHeight="1" spans="3:11">
      <c r="C6" s="99"/>
      <c r="D6" s="101">
        <f ca="1" t="array" ref="D6:J6">DaysAndWeeks+DATE(CalendarYear,7,1)-WEEKDAY(DATE(CalendarYear,7,1),(WeekStart="Mon")+1)+8</f>
        <v>45844</v>
      </c>
      <c r="E6" s="101">
        <v>45845</v>
      </c>
      <c r="F6" s="101">
        <v>45846</v>
      </c>
      <c r="G6" s="101">
        <v>45847</v>
      </c>
      <c r="H6" s="101">
        <v>45848</v>
      </c>
      <c r="I6" s="101">
        <v>45849</v>
      </c>
      <c r="J6" s="111">
        <v>45850</v>
      </c>
      <c r="K6" s="99"/>
    </row>
    <row r="7" ht="44.4" customHeight="1" spans="3:11">
      <c r="C7" s="99"/>
      <c r="D7" s="100"/>
      <c r="E7" s="100"/>
      <c r="F7" s="100"/>
      <c r="G7" s="100"/>
      <c r="H7" s="100"/>
      <c r="I7" s="100"/>
      <c r="J7" s="110"/>
      <c r="K7" s="99"/>
    </row>
    <row r="8" ht="20.4" customHeight="1" spans="3:11">
      <c r="C8" s="99"/>
      <c r="D8" s="101">
        <f ca="1" t="array" ref="D8:J8">DaysAndWeeks+DATE(CalendarYear,7,1)-WEEKDAY(DATE(CalendarYear,7,1),(WeekStart="Mon")+1)+15</f>
        <v>45851</v>
      </c>
      <c r="E8" s="101">
        <v>45852</v>
      </c>
      <c r="F8" s="101">
        <v>45853</v>
      </c>
      <c r="G8" s="101">
        <v>45854</v>
      </c>
      <c r="H8" s="101">
        <v>45855</v>
      </c>
      <c r="I8" s="101">
        <v>45856</v>
      </c>
      <c r="J8" s="111">
        <v>45857</v>
      </c>
      <c r="K8" s="99"/>
    </row>
    <row r="9" ht="44.4" customHeight="1" spans="3:11">
      <c r="C9" s="99"/>
      <c r="D9" s="100"/>
      <c r="E9" s="100"/>
      <c r="F9" s="100"/>
      <c r="G9" s="100"/>
      <c r="H9" s="100"/>
      <c r="I9" s="100"/>
      <c r="J9" s="110"/>
      <c r="K9" s="99"/>
    </row>
    <row r="10" ht="20.4" customHeight="1" spans="3:11">
      <c r="C10" s="99"/>
      <c r="D10" s="101">
        <f ca="1" t="array" ref="D10:J10">DaysAndWeeks+DATE(CalendarYear,7,1)-WEEKDAY(DATE(CalendarYear,7,1),(WeekStart="Mon")+1)+22</f>
        <v>45858</v>
      </c>
      <c r="E10" s="101">
        <v>45859</v>
      </c>
      <c r="F10" s="101">
        <v>45860</v>
      </c>
      <c r="G10" s="101">
        <v>45861</v>
      </c>
      <c r="H10" s="101">
        <v>45862</v>
      </c>
      <c r="I10" s="101">
        <v>45863</v>
      </c>
      <c r="J10" s="111">
        <v>45864</v>
      </c>
      <c r="K10" s="99"/>
    </row>
    <row r="11" ht="44.4" customHeight="1" spans="3:11">
      <c r="C11" s="99"/>
      <c r="D11" s="100"/>
      <c r="E11" s="100"/>
      <c r="F11" s="100"/>
      <c r="G11" s="100"/>
      <c r="H11" s="100"/>
      <c r="I11" s="100"/>
      <c r="J11" s="110"/>
      <c r="K11" s="99"/>
    </row>
    <row r="12" ht="20.4" customHeight="1" spans="3:11">
      <c r="C12" s="99"/>
      <c r="D12" s="101">
        <f ca="1" t="array" ref="D12:J12">DaysAndWeeks+DATE(CalendarYear,7,1)-WEEKDAY(DATE(CalendarYear,7,1),(WeekStart="Mon")+1)+29</f>
        <v>45865</v>
      </c>
      <c r="E12" s="101">
        <v>45866</v>
      </c>
      <c r="F12" s="101">
        <v>45867</v>
      </c>
      <c r="G12" s="101">
        <v>45868</v>
      </c>
      <c r="H12" s="101">
        <v>45869</v>
      </c>
      <c r="I12" s="101">
        <v>45870</v>
      </c>
      <c r="J12" s="111">
        <v>45871</v>
      </c>
      <c r="K12" s="99"/>
    </row>
    <row r="13" ht="44.4" customHeight="1" spans="3:11">
      <c r="C13" s="99"/>
      <c r="D13" s="100"/>
      <c r="E13" s="100"/>
      <c r="F13" s="100"/>
      <c r="G13" s="100"/>
      <c r="H13" s="100"/>
      <c r="I13" s="100"/>
      <c r="J13" s="112"/>
      <c r="K13" s="99"/>
    </row>
    <row r="14" ht="20.4" customHeight="1" spans="3:11">
      <c r="C14" s="99"/>
      <c r="D14" s="102">
        <f ca="1" t="array" ref="D14:E14">DaysAndWeeks+DATE(CalendarYear,7,1)-WEEKDAY(DATE(CalendarYear,7,1),(WeekStart="Mon")+1)+36</f>
        <v>45872</v>
      </c>
      <c r="E14" s="98">
        <v>45873</v>
      </c>
      <c r="F14" s="103" t="s">
        <v>6</v>
      </c>
      <c r="G14" s="104"/>
      <c r="H14" s="104"/>
      <c r="I14" s="104"/>
      <c r="J14" s="113"/>
      <c r="K14" s="99"/>
    </row>
    <row r="15" ht="44.4" customHeight="1" spans="3:11">
      <c r="C15" s="99"/>
      <c r="D15" s="105"/>
      <c r="E15" s="100"/>
      <c r="F15" s="106"/>
      <c r="G15" s="107"/>
      <c r="H15" s="107"/>
      <c r="I15" s="107"/>
      <c r="J15" s="114"/>
      <c r="K15" s="99"/>
    </row>
    <row r="16" ht="36.45" customHeight="1" spans="3:11">
      <c r="C16" s="99"/>
      <c r="D16" s="99"/>
      <c r="E16" s="99"/>
      <c r="F16" s="99"/>
      <c r="G16" s="99"/>
      <c r="H16" s="99"/>
      <c r="I16" s="99"/>
      <c r="J16" s="99"/>
      <c r="K16" s="99"/>
    </row>
  </sheetData>
  <mergeCells count="2">
    <mergeCell ref="F14:F15"/>
    <mergeCell ref="G14:J15"/>
  </mergeCells>
  <conditionalFormatting sqref="D4:I5">
    <cfRule type="expression" dxfId="0" priority="4">
      <formula>DAY(D4)&gt;8</formula>
    </cfRule>
  </conditionalFormatting>
  <conditionalFormatting sqref="D12:J12 D14:E14">
    <cfRule type="expression" dxfId="0" priority="5">
      <formula>AND(DAY(D12)&gt;=1,DAY(D12)&lt;=15)</formula>
    </cfRule>
  </conditionalFormatting>
  <dataValidations count="8">
    <dataValidation allowBlank="1" showInputMessage="1" showErrorMessage="1" prompt="July month calendar" sqref="A1"/>
    <dataValidation allowBlank="1" showInputMessage="1" showErrorMessage="1" prompt="Year in this cell is automatically updated. To change the year, edit cell N3 in January worksheet." sqref="D2"/>
    <dataValidation allowBlank="1" showInputMessage="1" showErrorMessage="1" prompt="Month of this worksheet is in this cell. The calendar below contains dates from previous, current and the next month. Monthly notes can be entered in cell G14." sqref="I2:J2"/>
    <dataValidation allowBlank="1" showInputMessage="1" showErrorMessage="1" prompt="This row contains weekday names for this calendar. This cell contains starting day of week. To change the starting day, select a new weekday in cell N4 in January worksheet." sqref="D3"/>
    <dataValidation allowBlank="1" showInputMessage="1" showErrorMessage="1" prompt="Calendar day in this &amp; rows 6, 8, 10, 12, &amp; 14, are automatically updated. If this cell doesn’t contain number 1, then it is a previous month's day. Enter monthly notes in cell G14" sqref="D4"/>
    <dataValidation allowBlank="1" showInputMessage="1" showErrorMessage="1" prompt="Enter daily notes based on the calendar day above in cells in this and rows 7, 9, 11, 13 and 15, columns D to J" sqref="D5"/>
    <dataValidation allowBlank="1" showInputMessage="1" showErrorMessage="1" prompt="Enter Notes in cell at right" sqref="F14:F15"/>
    <dataValidation allowBlank="1" showInputMessage="1" showErrorMessage="1" prompt="Enter Notes in this cell" sqref="G14:J15"/>
  </dataValidations>
  <printOptions horizontalCentered="1" verticalCentered="1"/>
  <pageMargins left="0.25" right="0.25" top="0.5" bottom="0.5" header="0.3" footer="0.3"/>
  <pageSetup paperSize="1" orientation="landscape"/>
  <headerFooter differentFirst="1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9"/>
    <pageSetUpPr fitToPage="1" autoPageBreaks="0"/>
  </sheetPr>
  <dimension ref="B1:L16"/>
  <sheetViews>
    <sheetView showGridLines="0" zoomScalePageLayoutView="38" workbookViewId="0">
      <selection activeCell="A1" sqref="A1"/>
    </sheetView>
  </sheetViews>
  <sheetFormatPr defaultColWidth="9.91666666666667" defaultRowHeight="13.5"/>
  <cols>
    <col min="1" max="1" width="1.58333333333333" customWidth="1"/>
    <col min="2" max="2" width="16.25" customWidth="1"/>
    <col min="3" max="3" width="5.66666666666667" customWidth="1"/>
    <col min="4" max="10" width="11.0833333333333" customWidth="1"/>
    <col min="11" max="11" width="5.66666666666667" customWidth="1"/>
    <col min="12" max="12" width="1.58333333333333" customWidth="1"/>
  </cols>
  <sheetData>
    <row r="1" spans="12:12">
      <c r="L1" t="s">
        <v>0</v>
      </c>
    </row>
    <row r="2" ht="60.6" customHeight="1" spans="2:11">
      <c r="B2" s="1"/>
      <c r="C2" s="76"/>
      <c r="D2" s="77">
        <f ca="1">CalendarYear</f>
        <v>2025</v>
      </c>
      <c r="E2" s="77"/>
      <c r="F2" s="77"/>
      <c r="G2" s="77"/>
      <c r="H2" s="77"/>
      <c r="I2" s="88" t="s">
        <v>13</v>
      </c>
      <c r="J2" s="88"/>
      <c r="K2" s="81"/>
    </row>
    <row r="3" ht="20.7" customHeight="1" spans="2:11">
      <c r="B3" s="4"/>
      <c r="C3" s="76"/>
      <c r="D3" s="78" t="str">
        <f>UPPER(TEXT(WeekStart,"ddd"))</f>
        <v>SUN</v>
      </c>
      <c r="E3" s="78" t="str">
        <f ca="1" t="shared" ref="E3:J3" si="0">UPPER(TEXT(E4,"ddd"))</f>
        <v>MON</v>
      </c>
      <c r="F3" s="78" t="str">
        <f ca="1" t="shared" si="0"/>
        <v>TUE</v>
      </c>
      <c r="G3" s="78" t="str">
        <f ca="1" t="shared" si="0"/>
        <v>WED</v>
      </c>
      <c r="H3" s="78" t="str">
        <f ca="1" t="shared" si="0"/>
        <v>THU</v>
      </c>
      <c r="I3" s="78" t="str">
        <f ca="1" t="shared" si="0"/>
        <v>FRI</v>
      </c>
      <c r="J3" s="78" t="str">
        <f ca="1" t="shared" si="0"/>
        <v>SAT</v>
      </c>
      <c r="K3" s="81"/>
    </row>
    <row r="4" ht="20.4" customHeight="1" spans="2:11">
      <c r="B4" s="6"/>
      <c r="C4" s="79"/>
      <c r="D4" s="80">
        <f ca="1" t="array" ref="D4:J4">DaysAndWeeks+DATE(CalendarYear,8,1)-WEEKDAY(DATE(CalendarYear,8,1),(WeekStart="Mon")+1)+1</f>
        <v>45865</v>
      </c>
      <c r="E4" s="80">
        <v>45866</v>
      </c>
      <c r="F4" s="80">
        <v>45867</v>
      </c>
      <c r="G4" s="80">
        <v>45868</v>
      </c>
      <c r="H4" s="80">
        <v>45869</v>
      </c>
      <c r="I4" s="80">
        <v>45870</v>
      </c>
      <c r="J4" s="89">
        <v>45871</v>
      </c>
      <c r="K4" s="81"/>
    </row>
    <row r="5" ht="44.4" customHeight="1" spans="3:11">
      <c r="C5" s="81"/>
      <c r="D5" s="82"/>
      <c r="E5" s="82"/>
      <c r="F5" s="82"/>
      <c r="G5" s="82"/>
      <c r="H5" s="82"/>
      <c r="I5" s="82"/>
      <c r="J5" s="90"/>
      <c r="K5" s="81"/>
    </row>
    <row r="6" ht="20.4" customHeight="1" spans="3:11">
      <c r="C6" s="81"/>
      <c r="D6" s="83">
        <f ca="1" t="array" ref="D6:J6">DaysAndWeeks+DATE(CalendarYear,8,1)-WEEKDAY(DATE(CalendarYear,8,1),(WeekStart="Mon")+1)+8</f>
        <v>45872</v>
      </c>
      <c r="E6" s="83">
        <v>45873</v>
      </c>
      <c r="F6" s="83">
        <v>45874</v>
      </c>
      <c r="G6" s="83">
        <v>45875</v>
      </c>
      <c r="H6" s="83">
        <v>45876</v>
      </c>
      <c r="I6" s="83">
        <v>45877</v>
      </c>
      <c r="J6" s="91">
        <v>45878</v>
      </c>
      <c r="K6" s="81"/>
    </row>
    <row r="7" ht="44.4" customHeight="1" spans="3:11">
      <c r="C7" s="81"/>
      <c r="D7" s="82"/>
      <c r="E7" s="82"/>
      <c r="F7" s="82"/>
      <c r="G7" s="82"/>
      <c r="H7" s="82"/>
      <c r="I7" s="82"/>
      <c r="J7" s="90"/>
      <c r="K7" s="81"/>
    </row>
    <row r="8" ht="20.4" customHeight="1" spans="3:11">
      <c r="C8" s="81"/>
      <c r="D8" s="83">
        <f ca="1" t="array" ref="D8:J8">DaysAndWeeks+DATE(CalendarYear,8,1)-WEEKDAY(DATE(CalendarYear,8,1),(WeekStart="Mon")+1)+15</f>
        <v>45879</v>
      </c>
      <c r="E8" s="83">
        <v>45880</v>
      </c>
      <c r="F8" s="83">
        <v>45881</v>
      </c>
      <c r="G8" s="83">
        <v>45882</v>
      </c>
      <c r="H8" s="83">
        <v>45883</v>
      </c>
      <c r="I8" s="83">
        <v>45884</v>
      </c>
      <c r="J8" s="91">
        <v>45885</v>
      </c>
      <c r="K8" s="81"/>
    </row>
    <row r="9" ht="44.4" customHeight="1" spans="3:11">
      <c r="C9" s="81"/>
      <c r="D9" s="82"/>
      <c r="E9" s="82"/>
      <c r="F9" s="82"/>
      <c r="G9" s="82"/>
      <c r="H9" s="82"/>
      <c r="I9" s="82"/>
      <c r="J9" s="90"/>
      <c r="K9" s="81"/>
    </row>
    <row r="10" ht="20.4" customHeight="1" spans="3:11">
      <c r="C10" s="81"/>
      <c r="D10" s="83">
        <f ca="1" t="array" ref="D10:J10">DaysAndWeeks+DATE(CalendarYear,8,1)-WEEKDAY(DATE(CalendarYear,8,1),(WeekStart="Mon")+1)+22</f>
        <v>45886</v>
      </c>
      <c r="E10" s="83">
        <v>45887</v>
      </c>
      <c r="F10" s="83">
        <v>45888</v>
      </c>
      <c r="G10" s="83">
        <v>45889</v>
      </c>
      <c r="H10" s="83">
        <v>45890</v>
      </c>
      <c r="I10" s="83">
        <v>45891</v>
      </c>
      <c r="J10" s="91">
        <v>45892</v>
      </c>
      <c r="K10" s="81"/>
    </row>
    <row r="11" ht="44.4" customHeight="1" spans="3:11">
      <c r="C11" s="81"/>
      <c r="D11" s="82"/>
      <c r="E11" s="82"/>
      <c r="F11" s="82"/>
      <c r="G11" s="82"/>
      <c r="H11" s="82"/>
      <c r="I11" s="82"/>
      <c r="J11" s="90"/>
      <c r="K11" s="81"/>
    </row>
    <row r="12" ht="20.4" customHeight="1" spans="3:11">
      <c r="C12" s="81"/>
      <c r="D12" s="83">
        <f ca="1" t="array" ref="D12:J12">DaysAndWeeks+DATE(CalendarYear,8,1)-WEEKDAY(DATE(CalendarYear,8,1),(WeekStart="Mon")+1)+29</f>
        <v>45893</v>
      </c>
      <c r="E12" s="83">
        <v>45894</v>
      </c>
      <c r="F12" s="83">
        <v>45895</v>
      </c>
      <c r="G12" s="83">
        <v>45896</v>
      </c>
      <c r="H12" s="83">
        <v>45897</v>
      </c>
      <c r="I12" s="83">
        <v>45898</v>
      </c>
      <c r="J12" s="91">
        <v>45899</v>
      </c>
      <c r="K12" s="81"/>
    </row>
    <row r="13" ht="44.4" customHeight="1" spans="3:11">
      <c r="C13" s="81"/>
      <c r="D13" s="82"/>
      <c r="E13" s="82"/>
      <c r="F13" s="82"/>
      <c r="G13" s="82"/>
      <c r="H13" s="82"/>
      <c r="I13" s="82"/>
      <c r="J13" s="90"/>
      <c r="K13" s="81"/>
    </row>
    <row r="14" ht="20.4" customHeight="1" spans="3:11">
      <c r="C14" s="81"/>
      <c r="D14" s="83">
        <f ca="1" t="array" ref="D14:E14">DaysAndWeeks+DATE(CalendarYear,8,1)-WEEKDAY(DATE(CalendarYear,8,1),(WeekStart="Mon")+1)+36</f>
        <v>45900</v>
      </c>
      <c r="E14" s="83">
        <v>45901</v>
      </c>
      <c r="F14" s="84" t="s">
        <v>6</v>
      </c>
      <c r="G14" s="85"/>
      <c r="H14" s="85"/>
      <c r="I14" s="85"/>
      <c r="J14" s="92"/>
      <c r="K14" s="81"/>
    </row>
    <row r="15" ht="44.4" customHeight="1" spans="3:11">
      <c r="C15" s="81"/>
      <c r="D15" s="82"/>
      <c r="E15" s="82"/>
      <c r="F15" s="86"/>
      <c r="G15" s="87"/>
      <c r="H15" s="87"/>
      <c r="I15" s="87"/>
      <c r="J15" s="93"/>
      <c r="K15" s="81"/>
    </row>
    <row r="16" ht="36.45" customHeight="1" spans="3:11">
      <c r="C16" s="81"/>
      <c r="D16" s="81"/>
      <c r="E16" s="81"/>
      <c r="F16" s="81"/>
      <c r="G16" s="81"/>
      <c r="H16" s="81"/>
      <c r="I16" s="81"/>
      <c r="J16" s="81"/>
      <c r="K16" s="81"/>
    </row>
  </sheetData>
  <mergeCells count="3">
    <mergeCell ref="I2:J2"/>
    <mergeCell ref="F14:F15"/>
    <mergeCell ref="G14:J15"/>
  </mergeCells>
  <conditionalFormatting sqref="D4:I5">
    <cfRule type="expression" dxfId="0" priority="1">
      <formula>DAY(D4)&gt;8</formula>
    </cfRule>
  </conditionalFormatting>
  <conditionalFormatting sqref="D12:J12 D14:E14">
    <cfRule type="expression" dxfId="0" priority="2">
      <formula>AND(DAY(D12)&gt;=1,DAY(D12)&lt;=15)</formula>
    </cfRule>
  </conditionalFormatting>
  <dataValidations count="8">
    <dataValidation allowBlank="1" showInputMessage="1" showErrorMessage="1" prompt="August month calendar" sqref="A1"/>
    <dataValidation allowBlank="1" showInputMessage="1" showErrorMessage="1" prompt="Year in this cell is automatically updated. To change the year, edit cell N3 in January worksheet." sqref="D2"/>
    <dataValidation allowBlank="1" showInputMessage="1" showErrorMessage="1" prompt="Month of this worksheet is in this cell. The calendar below contains dates from previous, current and the next month. Monthly notes can be entered in cell G14." sqref="I2:J2"/>
    <dataValidation allowBlank="1" showInputMessage="1" showErrorMessage="1" prompt="This row contains weekday names for this calendar. This cell contains starting day of week. To change the starting day, select a new weekday in cell N4 in January worksheet." sqref="D3"/>
    <dataValidation allowBlank="1" showInputMessage="1" showErrorMessage="1" prompt="Calendar day in this &amp; rows 6, 8, 10, 12, &amp; 14, are automatically updated. If this cell doesn’t contain number 1, then it is a previous month's day. Enter monthly notes in cell G14" sqref="D4"/>
    <dataValidation allowBlank="1" showInputMessage="1" showErrorMessage="1" prompt="Enter daily notes based on the calendar day above in cells in this and rows 7, 9, 11, 13 and 15, columns D to J" sqref="D5"/>
    <dataValidation allowBlank="1" showInputMessage="1" showErrorMessage="1" prompt="Enter Notes in cell at right" sqref="F14:F15"/>
    <dataValidation allowBlank="1" showInputMessage="1" showErrorMessage="1" prompt="Enter Notes in this cell" sqref="G14:J15"/>
  </dataValidations>
  <printOptions horizontalCentered="1" verticalCentered="1"/>
  <pageMargins left="0.25" right="0.25" top="0.5" bottom="0.5" header="0.3" footer="0.3"/>
  <pageSetup paperSize="1" orientation="landscape"/>
  <headerFooter differentFirst="1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7"/>
    <pageSetUpPr fitToPage="1" autoPageBreaks="0"/>
  </sheetPr>
  <dimension ref="B1:L16"/>
  <sheetViews>
    <sheetView showGridLines="0" zoomScalePageLayoutView="38" workbookViewId="0">
      <selection activeCell="A1" sqref="A1"/>
    </sheetView>
  </sheetViews>
  <sheetFormatPr defaultColWidth="9.91666666666667" defaultRowHeight="13.5"/>
  <cols>
    <col min="1" max="1" width="1.58333333333333" customWidth="1"/>
    <col min="2" max="2" width="16.25" customWidth="1"/>
    <col min="3" max="3" width="5.66666666666667" customWidth="1"/>
    <col min="4" max="10" width="11.0833333333333" customWidth="1"/>
    <col min="11" max="11" width="5.66666666666667" customWidth="1"/>
    <col min="12" max="12" width="1.58333333333333" customWidth="1"/>
  </cols>
  <sheetData>
    <row r="1" spans="12:12">
      <c r="L1" t="s">
        <v>0</v>
      </c>
    </row>
    <row r="2" ht="60.6" customHeight="1" spans="2:11">
      <c r="B2" s="1"/>
      <c r="C2" s="58"/>
      <c r="D2" s="59">
        <f ca="1">CalendarYear</f>
        <v>2025</v>
      </c>
      <c r="E2" s="59"/>
      <c r="F2" s="59"/>
      <c r="G2" s="59"/>
      <c r="H2" s="59"/>
      <c r="I2" s="70" t="s">
        <v>14</v>
      </c>
      <c r="J2" s="70"/>
      <c r="K2" s="63"/>
    </row>
    <row r="3" ht="20.7" customHeight="1" spans="2:11">
      <c r="B3" s="4"/>
      <c r="C3" s="58"/>
      <c r="D3" s="60" t="str">
        <f>UPPER(TEXT(WeekStart,"ddd"))</f>
        <v>SUN</v>
      </c>
      <c r="E3" s="60" t="str">
        <f ca="1" t="shared" ref="E3:J3" si="0">UPPER(TEXT(E4,"ddd"))</f>
        <v>MON</v>
      </c>
      <c r="F3" s="60" t="str">
        <f ca="1" t="shared" si="0"/>
        <v>TUE</v>
      </c>
      <c r="G3" s="60" t="str">
        <f ca="1" t="shared" si="0"/>
        <v>WED</v>
      </c>
      <c r="H3" s="60" t="str">
        <f ca="1" t="shared" si="0"/>
        <v>THU</v>
      </c>
      <c r="I3" s="60" t="str">
        <f ca="1" t="shared" si="0"/>
        <v>FRI</v>
      </c>
      <c r="J3" s="60" t="str">
        <f ca="1" t="shared" si="0"/>
        <v>SAT</v>
      </c>
      <c r="K3" s="63"/>
    </row>
    <row r="4" ht="20.4" customHeight="1" spans="2:11">
      <c r="B4" s="6"/>
      <c r="C4" s="61"/>
      <c r="D4" s="62">
        <f ca="1" t="array" ref="D4:J4">DaysAndWeeks+DATE(CalendarYear,9,1)-WEEKDAY(DATE(CalendarYear,9,1),(WeekStart="Mon")+1)+1</f>
        <v>45900</v>
      </c>
      <c r="E4" s="62">
        <v>45901</v>
      </c>
      <c r="F4" s="62">
        <v>45902</v>
      </c>
      <c r="G4" s="62">
        <v>45903</v>
      </c>
      <c r="H4" s="62">
        <v>45904</v>
      </c>
      <c r="I4" s="62">
        <v>45905</v>
      </c>
      <c r="J4" s="71">
        <v>45906</v>
      </c>
      <c r="K4" s="63"/>
    </row>
    <row r="5" ht="44.4" customHeight="1" spans="3:11">
      <c r="C5" s="63"/>
      <c r="D5" s="64"/>
      <c r="E5" s="64"/>
      <c r="F5" s="64"/>
      <c r="G5" s="64"/>
      <c r="H5" s="64"/>
      <c r="I5" s="64"/>
      <c r="J5" s="72"/>
      <c r="K5" s="63"/>
    </row>
    <row r="6" ht="20.4" customHeight="1" spans="3:11">
      <c r="C6" s="63"/>
      <c r="D6" s="65">
        <f ca="1" t="array" ref="D6:J6">DaysAndWeeks+DATE(CalendarYear,9,1)-WEEKDAY(DATE(CalendarYear,9,1),(WeekStart="Mon")+1)+8</f>
        <v>45907</v>
      </c>
      <c r="E6" s="65">
        <v>45908</v>
      </c>
      <c r="F6" s="65">
        <v>45909</v>
      </c>
      <c r="G6" s="65">
        <v>45910</v>
      </c>
      <c r="H6" s="65">
        <v>45911</v>
      </c>
      <c r="I6" s="65">
        <v>45912</v>
      </c>
      <c r="J6" s="73">
        <v>45913</v>
      </c>
      <c r="K6" s="63"/>
    </row>
    <row r="7" ht="44.4" customHeight="1" spans="3:11">
      <c r="C7" s="63"/>
      <c r="D7" s="64"/>
      <c r="E7" s="64"/>
      <c r="F7" s="64"/>
      <c r="G7" s="64"/>
      <c r="H7" s="64"/>
      <c r="I7" s="64"/>
      <c r="J7" s="72"/>
      <c r="K7" s="63"/>
    </row>
    <row r="8" ht="20.4" customHeight="1" spans="3:11">
      <c r="C8" s="63"/>
      <c r="D8" s="65">
        <f ca="1" t="array" ref="D8:J8">DaysAndWeeks+DATE(CalendarYear,9,1)-WEEKDAY(DATE(CalendarYear,9,1),(WeekStart="Mon")+1)+15</f>
        <v>45914</v>
      </c>
      <c r="E8" s="65">
        <v>45915</v>
      </c>
      <c r="F8" s="65">
        <v>45916</v>
      </c>
      <c r="G8" s="65">
        <v>45917</v>
      </c>
      <c r="H8" s="65">
        <v>45918</v>
      </c>
      <c r="I8" s="65">
        <v>45919</v>
      </c>
      <c r="J8" s="73">
        <v>45920</v>
      </c>
      <c r="K8" s="63"/>
    </row>
    <row r="9" ht="44.4" customHeight="1" spans="3:11">
      <c r="C9" s="63"/>
      <c r="D9" s="64"/>
      <c r="E9" s="64"/>
      <c r="F9" s="64"/>
      <c r="G9" s="64"/>
      <c r="H9" s="64"/>
      <c r="I9" s="64"/>
      <c r="J9" s="72"/>
      <c r="K9" s="63"/>
    </row>
    <row r="10" ht="20.4" customHeight="1" spans="3:11">
      <c r="C10" s="63"/>
      <c r="D10" s="65">
        <f ca="1" t="array" ref="D10:J10">DaysAndWeeks+DATE(CalendarYear,9,1)-WEEKDAY(DATE(CalendarYear,9,1),(WeekStart="Mon")+1)+22</f>
        <v>45921</v>
      </c>
      <c r="E10" s="65">
        <v>45922</v>
      </c>
      <c r="F10" s="65">
        <v>45923</v>
      </c>
      <c r="G10" s="65">
        <v>45924</v>
      </c>
      <c r="H10" s="65">
        <v>45925</v>
      </c>
      <c r="I10" s="65">
        <v>45926</v>
      </c>
      <c r="J10" s="73">
        <v>45927</v>
      </c>
      <c r="K10" s="63"/>
    </row>
    <row r="11" ht="44.4" customHeight="1" spans="3:11">
      <c r="C11" s="63"/>
      <c r="D11" s="64"/>
      <c r="E11" s="64"/>
      <c r="F11" s="64"/>
      <c r="G11" s="64"/>
      <c r="H11" s="64"/>
      <c r="I11" s="64"/>
      <c r="J11" s="72"/>
      <c r="K11" s="63"/>
    </row>
    <row r="12" ht="20.4" customHeight="1" spans="3:11">
      <c r="C12" s="63"/>
      <c r="D12" s="65">
        <f ca="1" t="array" ref="D12:J12">DaysAndWeeks+DATE(CalendarYear,9,1)-WEEKDAY(DATE(CalendarYear,9,1),(WeekStart="Mon")+1)+29</f>
        <v>45928</v>
      </c>
      <c r="E12" s="65">
        <v>45929</v>
      </c>
      <c r="F12" s="65">
        <v>45930</v>
      </c>
      <c r="G12" s="65">
        <v>45931</v>
      </c>
      <c r="H12" s="65">
        <v>45932</v>
      </c>
      <c r="I12" s="65">
        <v>45933</v>
      </c>
      <c r="J12" s="73">
        <v>45934</v>
      </c>
      <c r="K12" s="63"/>
    </row>
    <row r="13" ht="44.4" customHeight="1" spans="3:11">
      <c r="C13" s="63"/>
      <c r="D13" s="64"/>
      <c r="E13" s="64"/>
      <c r="F13" s="64"/>
      <c r="G13" s="64"/>
      <c r="H13" s="64"/>
      <c r="I13" s="64"/>
      <c r="J13" s="72"/>
      <c r="K13" s="63"/>
    </row>
    <row r="14" ht="20.4" customHeight="1" spans="3:11">
      <c r="C14" s="63"/>
      <c r="D14" s="65">
        <f ca="1" t="array" ref="D14:E14">DaysAndWeeks+DATE(CalendarYear,9,1)-WEEKDAY(DATE(CalendarYear,9,1),(WeekStart="Mon")+1)+36</f>
        <v>45935</v>
      </c>
      <c r="E14" s="65">
        <v>45936</v>
      </c>
      <c r="F14" s="66" t="s">
        <v>6</v>
      </c>
      <c r="G14" s="67"/>
      <c r="H14" s="67"/>
      <c r="I14" s="67"/>
      <c r="J14" s="74"/>
      <c r="K14" s="63"/>
    </row>
    <row r="15" ht="44.4" customHeight="1" spans="3:11">
      <c r="C15" s="63"/>
      <c r="D15" s="64"/>
      <c r="E15" s="64"/>
      <c r="F15" s="68"/>
      <c r="G15" s="69"/>
      <c r="H15" s="69"/>
      <c r="I15" s="69"/>
      <c r="J15" s="75"/>
      <c r="K15" s="63"/>
    </row>
    <row r="16" ht="36.45" customHeight="1" spans="3:11">
      <c r="C16" s="63"/>
      <c r="D16" s="63"/>
      <c r="E16" s="63"/>
      <c r="F16" s="63"/>
      <c r="G16" s="63"/>
      <c r="H16" s="63"/>
      <c r="I16" s="63"/>
      <c r="J16" s="63"/>
      <c r="K16" s="63"/>
    </row>
  </sheetData>
  <mergeCells count="3">
    <mergeCell ref="I2:J2"/>
    <mergeCell ref="F14:F15"/>
    <mergeCell ref="G14:J15"/>
  </mergeCells>
  <conditionalFormatting sqref="D4:I5">
    <cfRule type="expression" dxfId="0" priority="1">
      <formula>DAY(D4)&gt;8</formula>
    </cfRule>
  </conditionalFormatting>
  <conditionalFormatting sqref="D12:J12 D14:E14">
    <cfRule type="expression" dxfId="0" priority="2">
      <formula>AND(DAY(D12)&gt;=1,DAY(D12)&lt;=15)</formula>
    </cfRule>
  </conditionalFormatting>
  <dataValidations count="8">
    <dataValidation allowBlank="1" showInputMessage="1" showErrorMessage="1" prompt="September month calendar" sqref="A1"/>
    <dataValidation allowBlank="1" showInputMessage="1" showErrorMessage="1" prompt="Year in this cell is automatically updated. To change the year, edit cell N3 in January worksheet." sqref="D2"/>
    <dataValidation allowBlank="1" showInputMessage="1" showErrorMessage="1" prompt="Month of this worksheet is in this cell. The calendar below contains dates from previous, current and the next month. Monthly notes can be entered in cell G14." sqref="I2:J2"/>
    <dataValidation allowBlank="1" showInputMessage="1" showErrorMessage="1" prompt="This row contains weekday names for this calendar. This cell contains starting day of week. To change the starting day, select a new weekday in cell N4 in January worksheet." sqref="D3"/>
    <dataValidation allowBlank="1" showInputMessage="1" showErrorMessage="1" prompt="Calendar day in this &amp; rows 6, 8, 10, 12, &amp; 14, are automatically updated. If this cell doesn’t contain number 1, then it is a previous month's day. Enter monthly notes in cell G14" sqref="D4"/>
    <dataValidation allowBlank="1" showInputMessage="1" showErrorMessage="1" prompt="Enter daily notes based on the calendar day above in cells in this and rows 7, 9, 11, 13 and 15, columns D to J" sqref="D5"/>
    <dataValidation allowBlank="1" showInputMessage="1" showErrorMessage="1" prompt="Enter Notes in cell at right" sqref="F14:F15"/>
    <dataValidation allowBlank="1" showInputMessage="1" showErrorMessage="1" prompt="Enter Notes in this cell" sqref="G14:J15"/>
  </dataValidations>
  <printOptions horizontalCentered="1" verticalCentered="1"/>
  <pageMargins left="0.25" right="0.25" top="0.5" bottom="0.5" header="0.3" footer="0.3"/>
  <pageSetup paperSize="1" orientation="landscape"/>
  <headerFooter differentFirst="1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? > < p : p r o p e r t i e s   x m l n s : p = " h t t p : / / s c h e m a s . m i c r o s o f t . c o m / o f f i c e / 2 0 0 6 / m e t a d a t a / p r o p e r t i e s "   x m l n s : x s i = " h t t p : / / w w w . w 3 . o r g / 2 0 0 1 / X M L S c h e m a - i n s t a n c e "   x m l n s : p c = " h t t p : / / s c h e m a s . m i c r o s o f t . c o m / o f f i c e / i n f o p a t h / 2 0 0 7 / P a r t n e r C o n t r o l s " > < d o c u m e n t M a n a g e m e n t > < B a c k g r o u n d   x m l n s = " 7 1 a f 3 2 4 3 - 3 d d 4 - 4 a 8 d - 8 c 0 d - d d 7 6 d a 1 f 0 2 a 5 " > f a l s e < / B a c k g r o u n d > < S t a t u s   x m l n s = " 7 1 a f 3 2 4 3 - 3 d d 4 - 4 a 8 d - 8 c 0 d - d d 7 6 d a 1 f 0 2 a 5 " > N o t   s t a r t e d < / S t a t u s > < _ i p _ U n i f i e d C o m p l i a n c e P o l i c y U I A c t i o n   x m l n s = " h t t p : / / s c h e m a s . m i c r o s o f t . c o m / s h a r e p o i n t / v 3 "   x s i : n i l = " t r u e " / > < I m a g e   x m l n s = " 7 1 a f 3 2 4 3 - 3 d d 4 - 4 a 8 d - 8 c 0 d - d d 7 6 d a 1 f 0 2 a 5 " > < U r l   x s i : n i l = " t r u e " > < / U r l > < D e s c r i p t i o n   x s i : n i l = " t r u e " > < / D e s c r i p t i o n > < / I m a g e > < _ i p _ U n i f i e d C o m p l i a n c e P o l i c y P r o p e r t i e s   x m l n s = " h t t p : / / s c h e m a s . m i c r o s o f t . c o m / s h a r e p o i n t / v 3 "   x s i : n i l = " t r u e " / > < I m a g e T a g s T a x H T F i e l d   x m l n s = " 7 1 a f 3 2 4 3 - 3 d d 4 - 4 a 8 d - 8 c 0 d - d d 7 6 d a 1 f 0 2 a 5 " > < T e r m s   x m l n s = " h t t p : / / s c h e m a s . m i c r o s o f t . c o m / o f f i c e / i n f o p a t h / 2 0 0 7 / P a r t n e r C o n t r o l s " > < / T e r m s > < / I m a g e T a g s T a x H T F i e l d > < T a x C a t c h A l l   x m l n s = " 2 3 0 e 9 d f 3 - b e 6 5 - 4 c 7 3 - a 9 3 b - d 1 2 3 6 e b d 6 7 7 e "   x s i : n i l = " t r u e " / > < M e d i a S e r v i c e K e y P o i n t s   x m l n s = " 7 1 a f 3 2 4 3 - 3 d d 4 - 4 a 8 d - 8 c 0 d - d d 7 6 d a 1 f 0 2 a 5 "   x s i : n i l = " t r u e " / > < / d o c u m e n t M a n a g e m e n t > < / p : p r o p e r t i e s > 
</file>

<file path=customXml/item2.xml>��< ? x m l   v e r s i o n = " 1 . 0 " ? > < c t : c o n t e n t T y p e S c h e m a   c t : _ = " "   m a : _ = " "   m a : c o n t e n t T y p e N a m e = " D o c u m e n t "   m a : c o n t e n t T y p e I D = " 0 x 0 1 0 1 0 0 7 9 F 1 1 1 E D 3 5 F 8 C C 4 7 9 4 4 9 6 0 9 E 8 A 0 9 2 3 A 6 "   m a : c o n t e n t T y p e V e r s i o n = " 3 0 "   m a : c o n t e n t T y p e D e s c r i p t i o n = " C r e a t e   a   n e w   d o c u m e n t . "   m a : c o n t e n t T y p e S c o p e = " "   m a : v e r s i o n I D = " c e c 0 6 2 2 1 5 8 e 8 f 1 3 1 2 4 e 9 e 8 f d 4 d e 3 1 b d 1 "   x m l n s : c t = " h t t p : / / s c h e m a s . m i c r o s o f t . c o m / o f f i c e / 2 0 0 6 / m e t a d a t a / c o n t e n t T y p e "   x m l n s : m a = " h t t p : / / s c h e m a s . m i c r o s o f t . c o m / o f f i c e / 2 0 0 6 / m e t a d a t a / p r o p e r t i e s / m e t a A t t r i b u t e s " >  
 < x s d : s c h e m a   t a r g e t N a m e s p a c e = " h t t p : / / s c h e m a s . m i c r o s o f t . c o m / o f f i c e / 2 0 0 6 / m e t a d a t a / p r o p e r t i e s "   m a : r o o t = " t r u e "   m a : f i e l d s I D = " 3 b 5 2 f 3 0 a b 0 0 5 d 1 5 d f 0 8 6 5 7 a f 5 3 2 e 6 e 3 8 "   n s 1 : _ = " "   n s 2 : _ = " "   n s 3 : _ = " "   n s 4 : _ = " "   x m l n s : x s d = " h t t p : / / w w w . w 3 . o r g / 2 0 0 1 / X M L S c h e m a "   x m l n s : x s = " h t t p : / / w w w . w 3 . o r g / 2 0 0 1 / X M L S c h e m a "   x m l n s : p = " h t t p : / / s c h e m a s . m i c r o s o f t . c o m / o f f i c e / 2 0 0 6 / m e t a d a t a / p r o p e r t i e s "   x m l n s : n s 1 = " h t t p : / / s c h e m a s . m i c r o s o f t . c o m / s h a r e p o i n t / v 3 "   x m l n s : n s 2 = " 7 1 a f 3 2 4 3 - 3 d d 4 - 4 a 8 d - 8 c 0 d - d d 7 6 d a 1 f 0 2 a 5 "   x m l n s : n s 3 = " 1 6 c 0 5 7 2 7 - a a 7 5 - 4 e 4 a - 9 b 5 f - 8 a 8 0 a 1 1 6 5 8 9 1 "   x m l n s : n s 4 = " 2 3 0 e 9 d f 3 - b e 6 5 - 4 c 7 3 - a 9 3 b - d 1 2 3 6 e b d 6 7 7 e " >  
 < x s d : i m p o r t   n a m e s p a c e = " h t t p : / / s c h e m a s . m i c r o s o f t . c o m / s h a r e p o i n t / v 3 " / >  
 < x s d : i m p o r t   n a m e s p a c e = " 7 1 a f 3 2 4 3 - 3 d d 4 - 4 a 8 d - 8 c 0 d - d d 7 6 d a 1 f 0 2 a 5 " / >  
 < x s d : i m p o r t   n a m e s p a c e = " 1 6 c 0 5 7 2 7 - a a 7 5 - 4 e 4 a - 9 b 5 f - 8 a 8 0 a 1 1 6 5 8 9 1 " / >  
 < x s d : i m p o r t   n a m e s p a c e = " 2 3 0 e 9 d f 3 - b e 6 5 - 4 c 7 3 - a 9 3 b - d 1 2 3 6 e b d 6 7 7 e " / >  
 < x s d : e l e m e n t   n a m e = " p r o p e r t i e s " >  
 < x s d : c o m p l e x T y p e >  
 < x s d : s e q u e n c e >  
 < x s d : e l e m e n t   n a m e = " d o c u m e n t M a n a g e m e n t " >  
 < x s d : c o m p l e x T y p e >  
 < x s d : a l l >  
 < x s d : e l e m e n t   r e f = " n s 2 : S t a t u s "   m i n O c c u r s = " 0 " / >  
 < x s d : e l e m e n t   r e f = " n s 2 : I m a g e "   m i n O c c u r s = " 0 " / >  
 < x s d : e l e m e n t   r e f = " n s 2 : M e d i a S e r v i c e M e t a d a t a "   m i n O c c u r s = " 0 " / >  
 < x s d : e l e m e n t   r e f = " n s 2 : M e d i a S e r v i c e F a s t M e t a d a t a "   m i n O c c u r s = " 0 " / >  
 < x s d : e l e m e n t   r e f = " n s 2 : M e d i a S e r v i c e O C R "   m i n O c c u r s = " 0 " / >  
 < x s d : e l e m e n t   r e f = " n s 2 : M e d i a S e r v i c e A u t o T a g s "   m i n O c c u r s = " 0 " / >  
 < x s d : e l e m e n t   r e f = " n s 2 : M e d i a S e r v i c e E v e n t H a s h C o d e "   m i n O c c u r s = " 0 " / >  
 < x s d : e l e m e n t   r e f = " n s 2 : M e d i a S e r v i c e G e n e r a t i o n T i m e "   m i n O c c u r s = " 0 " / >  
 < x s d : e l e m e n t   r e f = " n s 3 : S h a r e d W i t h U s e r s "   m i n O c c u r s = " 0 " / >  
 < x s d : e l e m e n t   r e f = " n s 3 : S h a r e d W i t h D e t a i l s "   m i n O c c u r s = " 0 " / >  
 < x s d : e l e m e n t   r e f = " n s 2 : M e d i a S e r v i c e A u t o K e y P o i n t s "   m i n O c c u r s = " 0 " / >  
 < x s d : e l e m e n t   r e f = " n s 2 : M e d i a S e r v i c e K e y P o i n t s "   m i n O c c u r s = " 0 " / >  
 < x s d : e l e m e n t   r e f = " n s 2 : M e d i a S e r v i c e D a t e T a k e n "   m i n O c c u r s = " 0 " / >  
 < x s d : e l e m e n t   r e f = " n s 1 : _ i p _ U n i f i e d C o m p l i a n c e P o l i c y P r o p e r t i e s "   m i n O c c u r s = " 0 " / >  
 < x s d : e l e m e n t   r e f = " n s 1 : _ i p _ U n i f i e d C o m p l i a n c e P o l i c y U I A c t i o n "   m i n O c c u r s = " 0 " / >  
 < x s d : e l e m e n t   r e f = " n s 4 : T a x C a t c h A l l "   m i n O c c u r s = " 0 " / >  
 < x s d : e l e m e n t   r e f = " n s 2 : I m a g e T a g s T a x H T F i e l d "   m i n O c c u r s = " 0 " / >  
 < x s d : e l e m e n t   r e f = " n s 2 : M e d i a S e r v i c e L o c a t i o n "   m i n O c c u r s = " 0 " / >  
 < x s d : e l e m e n t   r e f = " n s 2 : M e d i a L e n g t h I n S e c o n d s "   m i n O c c u r s = " 0 " / >  
 < x s d : e l e m e n t   r e f = " n s 2 : B a c k g r o u n d "   m i n O c c u r s = " 0 " / >  
 < x s d : e l e m e n t   r e f = " n s 2 : M e d i a S e r v i c e S e a r c h P r o p e r t i e s "   m i n O c c u r s = " 0 " / >  
 < x s d : e l e m e n t   r e f = " n s 2 : M e d i a S e r v i c e D o c T a g s "   m i n O c c u r s = " 0 " / >  
 < x s d : e l e m e n t   r e f = " n s 2 : M e d i a S e r v i c e O b j e c t D e t e c t o r V e r s i o n s "   m i n O c c u r s = " 0 " / >  
 < x s d : e l e m e n t   r e f = " n s 2 : M e d i a S e r v i c e S y s t e m T a g s "   m i n O c c u r s = " 0 " / >  
 < x s d : e l e m e n t   r e f = " n s 2 : M e d i a S e r v i c e B i l l i n g M e t a d a t a "   m i n O c c u r s = " 0 " / >  
 < / x s d : a l l >  
 < / x s d : c o m p l e x T y p e >  
 < / x s d : e l e m e n t >  
 < / x s d : s e q u e n c e >  
 < / x s d : c o m p l e x T y p e >  
 < / x s d : e l e m e n t >  
 < / x s d : s c h e m a >  
 < x s d : s c h e m a   t a r g e t N a m e s p a c e = " h t t p : / / s c h e m a s . m i c r o s o f t . c o m / s h a r e p o i n t / v 3 "   e l e m e n t F o r m D e f a u l t = " q u a l i f i e d "   x m l n s : x s d = " h t t p : / / w w w . w 3 . o r g / 2 0 0 1 / X M L S c h e m a "   x m l n s : x s = " h t t p : / / w w w . w 3 . o r g / 2 0 0 1 / X M L S c h e m a "   x m l n s : d m s = " h t t p : / / s c h e m a s . m i c r o s o f t . c o m / o f f i c e / 2 0 0 6 / d o c u m e n t M a n a g e m e n t / t y p e s "   x m l n s : p c = " h t t p : / / s c h e m a s . m i c r o s o f t . c o m / o f f i c e / i n f o p a t h / 2 0 0 7 / P a r t n e r C o n t r o l s " >  
 < x s d : i m p o r t   n a m e s p a c e = " h t t p : / / s c h e m a s . m i c r o s o f t . c o m / o f f i c e / 2 0 0 6 / d o c u m e n t M a n a g e m e n t / t y p e s " / >  
 < x s d : i m p o r t   n a m e s p a c e = " h t t p : / / s c h e m a s . m i c r o s o f t . c o m / o f f i c e / i n f o p a t h / 2 0 0 7 / P a r t n e r C o n t r o l s " / >  
 < x s d : e l e m e n t   n a m e = " _ i p _ U n i f i e d C o m p l i a n c e P o l i c y P r o p e r t i e s "   m a : i n d e x = " 2 0 "   n i l l a b l e = " t r u e "   m a : d i s p l a y N a m e = " U n i f i e d   C o m p l i a n c e   P o l i c y   P r o p e r t i e s "   m a : h i d d e n = " t r u e "   m a : i n t e r n a l N a m e = " _ i p _ U n i f i e d C o m p l i a n c e P o l i c y P r o p e r t i e s "   m a : r e a d O n l y = " f a l s e " >  
 < x s d : s i m p l e T y p e >  
 < x s d : r e s t r i c t i o n   b a s e = " d m s : N o t e " / >  
 < / x s d : s i m p l e T y p e >  
 < / x s d : e l e m e n t >  
 < x s d : e l e m e n t   n a m e = " _ i p _ U n i f i e d C o m p l i a n c e P o l i c y U I A c t i o n "   m a : i n d e x = " 2 1 "   n i l l a b l e = " t r u e "   m a : d i s p l a y N a m e = " U n i f i e d   C o m p l i a n c e   P o l i c y   U I   A c t i o n "   m a : h i d d e n = " t r u e "   m a : i n t e r n a l N a m e = " _ i p _ U n i f i e d C o m p l i a n c e P o l i c y U I A c t i o n "   m a : r e a d O n l y = " f a l s e " >  
 < x s d : s i m p l e T y p e >  
 < x s d : r e s t r i c t i o n   b a s e = " d m s : T e x t " / >  
 < / x s d : s i m p l e T y p e >  
 < / x s d : e l e m e n t >  
 < / x s d : s c h e m a >  
 < x s d : s c h e m a   t a r g e t N a m e s p a c e = " 7 1 a f 3 2 4 3 - 3 d d 4 - 4 a 8 d - 8 c 0 d - d d 7 6 d a 1 f 0 2 a 5 "   e l e m e n t F o r m D e f a u l t = " q u a l i f i e d "   x m l n s : x s d = " h t t p : / / w w w . w 3 . o r g / 2 0 0 1 / X M L S c h e m a "   x m l n s : x s = " h t t p : / / w w w . w 3 . o r g / 2 0 0 1 / X M L S c h e m a "   x m l n s : d m s = " h t t p : / / s c h e m a s . m i c r o s o f t . c o m / o f f i c e / 2 0 0 6 / d o c u m e n t M a n a g e m e n t / t y p e s "   x m l n s : p c = " h t t p : / / s c h e m a s . m i c r o s o f t . c o m / o f f i c e / i n f o p a t h / 2 0 0 7 / P a r t n e r C o n t r o l s " >  
 < x s d : i m p o r t   n a m e s p a c e = " h t t p : / / s c h e m a s . m i c r o s o f t . c o m / o f f i c e / 2 0 0 6 / d o c u m e n t M a n a g e m e n t / t y p e s " / >  
 < x s d : i m p o r t   n a m e s p a c e = " h t t p : / / s c h e m a s . m i c r o s o f t . c o m / o f f i c e / i n f o p a t h / 2 0 0 7 / P a r t n e r C o n t r o l s " / >  
 < x s d : e l e m e n t   n a m e = " S t a t u s "   m a : i n d e x = " 2 "   n i l l a b l e = " t r u e "   m a : d i s p l a y N a m e = " S t a t u s "   m a : d e f a u l t = " N o t   s t a r t e d "   m a : f o r m a t = " D r o p d o w n "   m a : h i d d e n = " t r u e "   m a : i n t e r n a l N a m e = " S t a t u s "   m a : r e a d O n l y = " f a l s e " >  
 < x s d : s i m p l e T y p e >  
 < x s d : r e s t r i c t i o n   b a s e = " d m s : C h o i c e " >  
 < x s d : e n u m e r a t i o n   v a l u e = " N o t   s t a r t e d " / >  
 < x s d : e n u m e r a t i o n   v a l u e = " I n   P r o g r e s s " / >  
 < x s d : e n u m e r a t i o n   v a l u e = " C o m p l e t e d " / >  
 < / x s d : r e s t r i c t i o n >  
 < / x s d : s i m p l e T y p e >  
 < / x s d : e l e m e n t >  
 < x s d : e l e m e n t   n a m e = " I m a g e "   m a : i n d e x = " 3 "   n i l l a b l e = " t r u e "   m a : d i s p l a y N a m e = " I m a g e "   m a : f o r m a t = " I m a g e "   m a : h i d d e n = " t r u e "   m a : i n t e r n a l N a m e = " I m a g e "   m a : r e a d O n l y = " f a l s e " >  
 < x s d : c o m p l e x T y p e >  
 < x s d : c o m p l e x C o n t e n t >  
 < x s d : e x t e n s i o n   b a s e = " d m s : U R L " >  
 < x s d : s e q u e n c e >  
 < x s d : e l e m e n t   n a m e = " U r l "   t y p e = " d m s : V a l i d U r l "   m i n O c c u r s = " 0 "   n i l l a b l e = " t r u e " / >  
 < x s d : e l e m e n t   n a m e = " D e s c r i p t i o n "   t y p e = " x s d : s t r i n g "   n i l l a b l e = " t r u e " / >  
 < / x s d : s e q u e n c e >  
 < / x s d : e x t e n s i o n >  
 < / x s d : c o m p l e x C o n t e n t >  
 < / x s d : c o m p l e x T y p e >  
 < / x s d : e l e m e n t >  
 < x s d : e l e m e n t   n a m e = " M e d i a S e r v i c e M e t a d a t a "   m a : i n d e x = " 8 "   n i l l a b l e = " t r u e "   m a : d i s p l a y N a m e = " M e d i a S e r v i c e M e t a d a t a "   m a : h i d d e n = " t r u e "   m a : i n t e r n a l N a m e = " M e d i a S e r v i c e M e t a d a t a "   m a : r e a d O n l y = " t r u e " >  
 < x s d : s i m p l e T y p e >  
 < x s d : r e s t r i c t i o n   b a s e = " d m s : N o t e " / >  
 < / x s d : s i m p l e T y p e >  
 < / x s d : e l e m e n t >  
 < x s d : e l e m e n t   n a m e = " M e d i a S e r v i c e F a s t M e t a d a t a "   m a : i n d e x = " 9 "   n i l l a b l e = " t r u e "   m a : d i s p l a y N a m e = " M e d i a S e r v i c e F a s t M e t a d a t a "   m a : h i d d e n = " t r u e "   m a : i n t e r n a l N a m e = " M e d i a S e r v i c e F a s t M e t a d a t a "   m a : r e a d O n l y = " t r u e " >  
 < x s d : s i m p l e T y p e >  
 < x s d : r e s t r i c t i o n   b a s e = " d m s : N o t e " / >  
 < / x s d : s i m p l e T y p e >  
 < / x s d : e l e m e n t >  
 < x s d : e l e m e n t   n a m e = " M e d i a S e r v i c e O C R "   m a : i n d e x = " 1 0 "   n i l l a b l e = " t r u e "   m a : d i s p l a y N a m e = " M e d i a S e r v i c e O C R "   m a : h i d d e n = " t r u e "   m a : i n t e r n a l N a m e = " M e d i a S e r v i c e O C R "   m a : r e a d O n l y = " t r u e " >  
 < x s d : s i m p l e T y p e >  
 < x s d : r e s t r i c t i o n   b a s e = " d m s : N o t e " / >  
 < / x s d : s i m p l e T y p e >  
 < / x s d : e l e m e n t >  
 < x s d : e l e m e n t   n a m e = " M e d i a S e r v i c e A u t o T a g s "   m a : i n d e x = " 1 1 "   n i l l a b l e = " t r u e "   m a : d i s p l a y N a m e = " M e d i a S e r v i c e A u t o T a g s "   m a : h i d d e n = " t r u e "   m a : i n t e r n a l N a m e = " M e d i a S e r v i c e A u t o T a g s "   m a : r e a d O n l y = " t r u e " >  
 < x s d : s i m p l e T y p e >  
 < x s d : r e s t r i c t i o n   b a s e = " d m s : T e x t " / >  
 < / x s d : s i m p l e T y p e >  
 < / x s d : e l e m e n t >  
 < x s d : e l e m e n t   n a m e = " M e d i a S e r v i c e E v e n t H a s h C o d e "   m a : i n d e x = " 1 2 "   n i l l a b l e = " t r u e "   m a : d i s p l a y N a m e = " M e d i a S e r v i c e E v e n t H a s h C o d e "   m a : h i d d e n = " t r u e "   m a : i n t e r n a l N a m e = " M e d i a S e r v i c e E v e n t H a s h C o d e "   m a : r e a d O n l y = " t r u e " >  
 < x s d : s i m p l e T y p e >  
 < x s d : r e s t r i c t i o n   b a s e = " d m s : T e x t " / >  
 < / x s d : s i m p l e T y p e >  
 < / x s d : e l e m e n t >  
 < x s d : e l e m e n t   n a m e = " M e d i a S e r v i c e G e n e r a t i o n T i m e "   m a : i n d e x = " 1 3 "   n i l l a b l e = " t r u e "   m a : d i s p l a y N a m e = " M e d i a S e r v i c e G e n e r a t i o n T i m e "   m a : h i d d e n = " t r u e "   m a : i n t e r n a l N a m e = " M e d i a S e r v i c e G e n e r a t i o n T i m e "   m a : r e a d O n l y = " t r u e " >  
 < x s d : s i m p l e T y p e >  
 < x s d : r e s t r i c t i o n   b a s e = " d m s : T e x t " / >  
 < / x s d : s i m p l e T y p e >  
 < / x s d : e l e m e n t >  
 < x s d : e l e m e n t   n a m e = " M e d i a S e r v i c e A u t o K e y P o i n t s "   m a : i n d e x = " 1 6 "   n i l l a b l e = " t r u e "   m a : d i s p l a y N a m e = " M e d i a S e r v i c e A u t o K e y P o i n t s "   m a : h i d d e n = " t r u e "   m a : i n t e r n a l N a m e = " M e d i a S e r v i c e A u t o K e y P o i n t s "   m a : r e a d O n l y = " t r u e " >  
 < x s d : s i m p l e T y p e >  
 < x s d : r e s t r i c t i o n   b a s e = " d m s : N o t e " / >  
 < / x s d : s i m p l e T y p e >  
 < / x s d : e l e m e n t >  
 < x s d : e l e m e n t   n a m e = " M e d i a S e r v i c e K e y P o i n t s "   m a : i n d e x = " 1 7 "   n i l l a b l e = " t r u e "   m a : d i s p l a y N a m e = " K e y P o i n t s "   m a : h i d d e n = " t r u e "   m a : i n t e r n a l N a m e = " M e d i a S e r v i c e K e y P o i n t s "   m a : r e a d O n l y = " f a l s e " >  
 < x s d : s i m p l e T y p e >  
 < x s d : r e s t r i c t i o n   b a s e = " d m s : N o t e " / >  
 < / x s d : s i m p l e T y p e >  
 < / x s d : e l e m e n t >  
 < x s d : e l e m e n t   n a m e = " M e d i a S e r v i c e D a t e T a k e n "   m a : i n d e x = " 1 8 "   n i l l a b l e = " t r u e "   m a : d i s p l a y N a m e = " M e d i a S e r v i c e D a t e T a k e n "   m a : h i d d e n = " t r u e "   m a : i n t e r n a l N a m e = " M e d i a S e r v i c e D a t e T a k e n "   m a : r e a d O n l y = " t r u e " >  
 < x s d : s i m p l e T y p e >  
 < x s d : r e s t r i c t i o n   b a s e = " d m s : T e x t " / >  
 < / x s d : s i m p l e T y p e >  
 < / x s d : e l e m e n t >  
 < x s d : e l e m e n t   n a m e = " I m a g e T a g s T a x H T F i e l d "   m a : i n d e x = " 2 5 "   n i l l a b l e = " t r u e "   m a : t a x o n o m y = " t r u e "   m a : i n t e r n a l N a m e = " I m a g e T a g s T a x H T F i e l d "   m a : t a x o n o m y F i e l d N a m e = " M e d i a S e r v i c e I m a g e T a g s "   m a : d i s p l a y N a m e = " I m a g e   T a g s "   m a : r e a d O n l y = " f a l s e "   m a : f i e l d I d = " { 5 c f 7 6 f 1 5 - 5 c e d - 4 d d c - b 4 0 9 - 7 1 3 4 f f 3 c 3 3 2 f } "   m a : t a x o n o m y M u l t i = " t r u e "   m a : s s p I d = " e 3 8 5 f b 4 0 - 5 2 d 4 - 4 f a e - 9 c 5 b - 3 e 8 f f 8 a 5 8 7 8 e "   m a : t e r m S e t I d = " 0 9 8 1 4 c d 3 - 5 6 8 e - f e 9 0 - 9 8 1 4 - 8 d 6 2 1 f f 8 f b 8 4 "   m a : a n c h o r I d = " f b a 5 4 f b 3 - c 3 e 1 - f e 8 1 - a 7 7 6 - c a 4 b 6 9 1 4 8 c 4 d "   m a : o p e n = " t r u e "   m a : i s K e y w o r d = " f a l s e " >  
 < x s d : c o m p l e x T y p e >  
 < x s d : s e q u e n c e >  
 < x s d : e l e m e n t   r e f = " p c : T e r m s "   m i n O c c u r s = " 0 "   m a x O c c u r s = " 1 " > < / x s d : e l e m e n t >  
 < / x s d : s e q u e n c e >  
 < / x s d : c o m p l e x T y p e >  
 < / x s d : e l e m e n t >  
 < x s d : e l e m e n t   n a m e = " M e d i a S e r v i c e L o c a t i o n "   m a : i n d e x = " 2 6 "   n i l l a b l e = " t r u e "   m a : d i s p l a y N a m e = " L o c a t i o n "   m a : h i d d e n = " t r u e "   m a : i n t e r n a l N a m e = " M e d i a S e r v i c e L o c a t i o n "   m a : r e a d O n l y = " t r u e " >  
 < x s d : s i m p l e T y p e >  
 < x s d : r e s t r i c t i o n   b a s e = " d m s : T e x t " / >  
 < / x s d : s i m p l e T y p e >  
 < / x s d : e l e m e n t >  
 < x s d : e l e m e n t   n a m e = " M e d i a L e n g t h I n S e c o n d s "   m a : i n d e x = " 2 7 "   n i l l a b l e = " t r u e "   m a : d i s p l a y N a m e = " M e d i a L e n g t h I n S e c o n d s "   m a : h i d d e n = " t r u e "   m a : i n t e r n a l N a m e = " M e d i a L e n g t h I n S e c o n d s "   m a : r e a d O n l y = " t r u e " >  
 < x s d : s i m p l e T y p e >  
 < x s d : r e s t r i c t i o n   b a s e = " d m s : U n k n o w n " / >  
 < / x s d : s i m p l e T y p e >  
 < / x s d : e l e m e n t >  
 < x s d : e l e m e n t   n a m e = " B a c k g r o u n d "   m a : i n d e x = " 2 8 "   n i l l a b l e = " t r u e "   m a : d i s p l a y N a m e = " B a c k g r o u n d "   m a : d e f a u l t = " 0 "   m a : f o r m a t = " D r o p d o w n "   m a : h i d d e n = " t r u e "   m a : i n t e r n a l N a m e = " B a c k g r o u n d "   m a : r e a d O n l y = " f a l s e " >  
 < x s d : s i m p l e T y p e >  
 < x s d : r e s t r i c t i o n   b a s e = " d m s : B o o l e a n " / >  
 < / x s d : s i m p l e T y p e >  
 < / x s d : e l e m e n t >  
 < x s d : e l e m e n t   n a m e = " M e d i a S e r v i c e S e a r c h P r o p e r t i e s "   m a : i n d e x = " 2 9 "   n i l l a b l e = " t r u e "   m a : d i s p l a y N a m e = " M e d i a S e r v i c e S e a r c h P r o p e r t i e s "   m a : h i d d e n = " t r u e "   m a : i n t e r n a l N a m e = " M e d i a S e r v i c e S e a r c h P r o p e r t i e s "   m a : r e a d O n l y = " t r u e " >  
 < x s d : s i m p l e T y p e >  
 < x s d : r e s t r i c t i o n   b a s e = " d m s : N o t e " / >  
 < / x s d : s i m p l e T y p e >  
 < / x s d : e l e m e n t >  
 < x s d : e l e m e n t   n a m e = " M e d i a S e r v i c e D o c T a g s "   m a : i n d e x = " 3 0 "   n i l l a b l e = " t r u e "   m a : d i s p l a y N a m e = " M e d i a S e r v i c e D o c T a g s "   m a : h i d d e n = " t r u e "   m a : i n t e r n a l N a m e = " M e d i a S e r v i c e D o c T a g s "   m a : r e a d O n l y = " t r u e " >  
 < x s d : s i m p l e T y p e >  
 < x s d : r e s t r i c t i o n   b a s e = " d m s : N o t e " / >  
 < / x s d : s i m p l e T y p e >  
 < / x s d : e l e m e n t >  
 < x s d : e l e m e n t   n a m e = " M e d i a S e r v i c e O b j e c t D e t e c t o r V e r s i o n s "   m a : i n d e x = " 3 1 "   n i l l a b l e = " t r u e "   m a : d i s p l a y N a m e = " M e d i a S e r v i c e O b j e c t D e t e c t o r V e r s i o n s "   m a : d e s c r i p t i o n = " "   m a : h i d d e n = " t r u e "   m a : i n d e x e d = " t r u e "   m a : i n t e r n a l N a m e = " M e d i a S e r v i c e O b j e c t D e t e c t o r V e r s i o n s "   m a : r e a d O n l y = " t r u e " >  
 < x s d : s i m p l e T y p e >  
 < x s d : r e s t r i c t i o n   b a s e = " d m s : T e x t " / >  
 < / x s d : s i m p l e T y p e >  
 < / x s d : e l e m e n t >  
 < x s d : e l e m e n t   n a m e = " M e d i a S e r v i c e S y s t e m T a g s "   m a : i n d e x = " 3 2 "   n i l l a b l e = " t r u e "   m a : d i s p l a y N a m e = " M e d i a S e r v i c e S y s t e m T a g s "   m a : h i d d e n = " t r u e "   m a : i n t e r n a l N a m e = " M e d i a S e r v i c e S y s t e m T a g s "   m a : r e a d O n l y = " t r u e " >  
 < x s d : s i m p l e T y p e >  
 < x s d : r e s t r i c t i o n   b a s e = " d m s : N o t e " / >  
 < / x s d : s i m p l e T y p e >  
 < / x s d : e l e m e n t >  
 < x s d : e l e m e n t   n a m e = " M e d i a S e r v i c e B i l l i n g M e t a d a t a "   m a : i n d e x = " 3 3 "   n i l l a b l e = " t r u e "   m a : d i s p l a y N a m e = " M e d i a S e r v i c e B i l l i n g M e t a d a t a "   m a : h i d d e n = " t r u e "   m a : i n t e r n a l N a m e = " M e d i a S e r v i c e B i l l i n g M e t a d a t a "   m a : r e a d O n l y = " t r u e " >  
 < x s d : s i m p l e T y p e >  
 < x s d : r e s t r i c t i o n   b a s e = " d m s : T e x t " / >  
 < / x s d : s i m p l e T y p e >  
 < / x s d : e l e m e n t >  
 < / x s d : s c h e m a >  
 < x s d : s c h e m a   t a r g e t N a m e s p a c e = " 1 6 c 0 5 7 2 7 - a a 7 5 - 4 e 4 a - 9 b 5 f - 8 a 8 0 a 1 1 6 5 8 9 1 "   e l e m e n t F o r m D e f a u l t = " q u a l i f i e d "   x m l n s : x s d = " h t t p : / / w w w . w 3 . o r g / 2 0 0 1 / X M L S c h e m a "   x m l n s : x s = " h t t p : / / w w w . w 3 . o r g / 2 0 0 1 / X M L S c h e m a "   x m l n s : d m s = " h t t p : / / s c h e m a s . m i c r o s o f t . c o m / o f f i c e / 2 0 0 6 / d o c u m e n t M a n a g e m e n t / t y p e s "   x m l n s : p c = " h t t p : / / s c h e m a s . m i c r o s o f t . c o m / o f f i c e / i n f o p a t h / 2 0 0 7 / P a r t n e r C o n t r o l s " >  
 < x s d : i m p o r t   n a m e s p a c e = " h t t p : / / s c h e m a s . m i c r o s o f t . c o m / o f f i c e / 2 0 0 6 / d o c u m e n t M a n a g e m e n t / t y p e s " / >  
 < x s d : i m p o r t   n a m e s p a c e = " h t t p : / / s c h e m a s . m i c r o s o f t . c o m / o f f i c e / i n f o p a t h / 2 0 0 7 / P a r t n e r C o n t r o l s " / >  
 < x s d : e l e m e n t   n a m e = " S h a r e d W i t h U s e r s "   m a : i n d e x = " 1 4 "   n i l l a b l e = " t r u e "   m a : d i s p l a y N a m e = " S h a r e d   W i t h "   m a : h i d d e n = " t r u e "   m a : i n t e r n a l N a m e = " S h a r e d W i t h U s e r s "   m a : r e a d O n l y = " t r u e " >  
 < x s d : c o m p l e x T y p e >  
 < x s d : c o m p l e x C o n t e n t >  
 < x s d : e x t e n s i o n   b a s e = " d m s : U s e r M u l t i " >  
 < x s d : s e q u e n c e >  
 < x s d : e l e m e n t   n a m e = " U s e r I n f o "   m i n O c c u r s = " 0 "   m a x O c c u r s = " u n b o u n d e d " >  
 < x s d : c o m p l e x T y p e >  
 < x s d : s e q u e n c e >  
 < x s d : e l e m e n t   n a m e = " D i s p l a y N a m e "   t y p e = " x s d : s t r i n g "   m i n O c c u r s = " 0 " / >  
 < x s d : e l e m e n t   n a m e = " A c c o u n t I d "   t y p e = " d m s : U s e r I d "   m i n O c c u r s = " 0 "   n i l l a b l e = " t r u e " / >  
 < x s d : e l e m e n t   n a m e = " A c c o u n t T y p e "   t y p e = " x s d : s t r i n g "   m i n O c c u r s = " 0 " / >  
 < / x s d : s e q u e n c e >  
 < / x s d : c o m p l e x T y p e >  
 < / x s d : e l e m e n t >  
 < / x s d : s e q u e n c e >  
 < / x s d : e x t e n s i o n >  
 < / x s d : c o m p l e x C o n t e n t >  
 < / x s d : c o m p l e x T y p e >  
 < / x s d : e l e m e n t >  
 < x s d : e l e m e n t   n a m e = " S h a r e d W i t h D e t a i l s "   m a : i n d e x = " 1 5 "   n i l l a b l e = " t r u e "   m a : d i s p l a y N a m e = " S h a r e d   W i t h   D e t a i l s "   m a : h i d d e n = " t r u e "   m a : i n t e r n a l N a m e = " S h a r e d W i t h D e t a i l s "   m a : r e a d O n l y = " t r u e " >  
 < x s d : s i m p l e T y p e >  
 < x s d : r e s t r i c t i o n   b a s e = " d m s : N o t e " / >  
 < / x s d : s i m p l e T y p e >  
 < / x s d : e l e m e n t >  
 < / x s d : s c h e m a >  
 < x s d : s c h e m a   t a r g e t N a m e s p a c e = " 2 3 0 e 9 d f 3 - b e 6 5 - 4 c 7 3 - a 9 3 b - d 1 2 3 6 e b d 6 7 7 e "   e l e m e n t F o r m D e f a u l t = " q u a l i f i e d "   x m l n s : x s d = " h t t p : / / w w w . w 3 . o r g / 2 0 0 1 / X M L S c h e m a "   x m l n s : x s = " h t t p : / / w w w . w 3 . o r g / 2 0 0 1 / X M L S c h e m a "   x m l n s : d m s = " h t t p : / / s c h e m a s . m i c r o s o f t . c o m / o f f i c e / 2 0 0 6 / d o c u m e n t M a n a g e m e n t / t y p e s "   x m l n s : p c = " h t t p : / / s c h e m a s . m i c r o s o f t . c o m / o f f i c e / i n f o p a t h / 2 0 0 7 / P a r t n e r C o n t r o l s " >  
 < x s d : i m p o r t   n a m e s p a c e = " h t t p : / / s c h e m a s . m i c r o s o f t . c o m / o f f i c e / 2 0 0 6 / d o c u m e n t M a n a g e m e n t / t y p e s " / >  
 < x s d : i m p o r t   n a m e s p a c e = " h t t p : / / s c h e m a s . m i c r o s o f t . c o m / o f f i c e / i n f o p a t h / 2 0 0 7 / P a r t n e r C o n t r o l s " / >  
 < x s d : e l e m e n t   n a m e = " T a x C a t c h A l l "   m a : i n d e x = " 2 3 "   n i l l a b l e = " t r u e "   m a : d i s p l a y N a m e = " T a x o n o m y   C a t c h   A l l   C o l u m n "   m a : h i d d e n = " t r u e "   m a : l i s t = " { 3 f 6 b f c b c - 3 d b 3 - 4 a e 6 - b d 7 6 - 3 2 6 f 0 7 9 8 a d 2 8 } "   m a : i n t e r n a l N a m e = " T a x C a t c h A l l "   m a : r e a d O n l y = " f a l s e "   m a : s h o w F i e l d = " C a t c h A l l D a t a "   m a : w e b = " 1 6 c 0 5 7 2 7 - a a 7 5 - 4 e 4 a - 9 b 5 f - 8 a 8 0 a 1 1 6 5 8 9 1 " >  
 < x s d : c o m p l e x T y p e >  
 < x s d : c o m p l e x C o n t e n t >  
 < x s d : e x t e n s i o n   b a s e = " d m s : M u l t i C h o i c e L o o k u p " >  
 < x s d : s e q u e n c e >  
 < x s d : e l e m e n t   n a m e = " V a l u e "   t y p e = " d m s : L o o k u p "   m a x O c c u r s = " u n b o u n d e d "   m i n O c c u r s = " 0 "   n i l l a b l e = " t r u e " / >  
 < / x s d : s e q u e n c e >  
 < / x s d : e x t e n s i o n >  
 < / x s d : c o m p l e x C o n t e n t >  
 < / x s d : c o m p l e x T y p e >  
 < / x s d : e l e m e n t >  
 < / x s d : s c h e m a >  
 < x s d : s c h e m a   t a r g e t N a m e s p a c e = " h t t p : / / s c h e m a s . o p e n x m l f o r m a t s . o r g / p a c k a g e / 2 0 0 6 / m e t a d a t a / c o r e - p r o p e r t i e s "   e l e m e n t F o r m D e f a u l t = " q u a l i f i e d "   a t t r i b u t e F o r m D e f a u l t = " u n q u a l i f i e d "   b l o c k D e f a u l t = " # a l l "   x m l n s = " h t t p : / / s c h e m a s . o p e n x m l f o r m a t s . o r g / p a c k a g e / 2 0 0 6 / m e t a d a t a / c o r e - p r o p e r t i e s "   x m l n s : x s d = " h t t p : / / w w w . w 3 . o r g / 2 0 0 1 / X M L S c h e m a "   x m l n s : x s i = " h t t p : / / w w w . w 3 . o r g / 2 0 0 1 / X M L S c h e m a - i n s t a n c e "   x m l n s : d c = " h t t p : / / p u r l . o r g / d c / e l e m e n t s / 1 . 1 / "   x m l n s : d c t e r m s = " h t t p : / / p u r l . o r g / d c / t e r m s / "   x m l n s : o d o c = " h t t p : / / s c h e m a s . m i c r o s o f t . c o m / i n t e r n a l / o b d " >  
 < x s d : i m p o r t   n a m e s p a c e = " h t t p : / / p u r l . o r g / d c / e l e m e n t s / 1 . 1 / "   s c h e m a L o c a t i o n = " h t t p : / / d u b l i n c o r e . o r g / s c h e m a s / x m l s / q d c / 2 0 0 3 / 0 4 / 0 2 / d c . x s d " / >  
 < x s d : i m p o r t   n a m e s p a c e = " h t t p : / / p u r l . o r g / d c / t e r m s / "   s c h e m a L o c a t i o n = " h t t p : / / d u b l i n c o r e . o r g / s c h e m a s / x m l s / q d c / 2 0 0 3 / 0 4 / 0 2 / d c t e r m s . x s d " / >  
 < x s d : e l e m e n t   n a m e = " c o r e P r o p e r t i e s "   t y p e = " C T _ c o r e P r o p e r t i e s " / >  
 < x s d : c o m p l e x T y p e   n a m e = " C T _ c o r e P r o p e r t i e s " >  
 < x s d : a l l >  
 < x s d : e l e m e n t   r e f = " d c : c r e a t o r "   m i n O c c u r s = " 0 "   m a x O c c u r s = " 1 " / >  
 < x s d : e l e m e n t   r e f = " d c t e r m s : c r e a t e d "   m i n O c c u r s = " 0 "   m a x O c c u r s = " 1 " / >  
 < x s d : e l e m e n t   r e f = " d c : i d e n t i f i e r "   m i n O c c u r s = " 0 "   m a x O c c u r s = " 1 " / >  
 < x s d : e l e m e n t   n a m e = " c o n t e n t T y p e "   m i n O c c u r s = " 0 "   m a x O c c u r s = " 1 "   t y p e = " x s d : s t r i n g "   m a : d i s p l a y N a m e = " C o n t e n t   T y p e " / >  
 < x s d : e l e m e n t   r e f = " d c : t i t l e "   m i n O c c u r s = " 0 "   m a x O c c u r s = " 1 "   m a : i n d e x = " 1 "   m a : d i s p l a y N a m e = " T i t l e " / >  
 < x s d : e l e m e n t   r e f = " d c : s u b j e c t "   m i n O c c u r s = " 0 "   m a x O c c u r s = " 1 " / >  
 < x s d : e l e m e n t   r e f = " d c : d e s c r i p t i o n "   m i n O c c u r s = " 0 "   m a x O c c u r s = " 1 " / >  
 < x s d : e l e m e n t   n a m e = " k e y w o r d s "   m i n O c c u r s = " 0 "   m a x O c c u r s = " 1 "   t y p e = " x s d : s t r i n g " / >  
 < x s d : e l e m e n t   r e f = " d c : l a n g u a g e "   m i n O c c u r s = " 0 "   m a x O c c u r s = " 1 " / >  
 < x s d : e l e m e n t   n a m e = " c a t e g o r y "   m i n O c c u r s = " 0 "   m a x O c c u r s = " 1 "   t y p e = " x s d : s t r i n g " / >  
 < x s d : e l e m e n t   n a m e = " v e r s i o n "   m i n O c c u r s = " 0 "   m a x O c c u r s = " 1 "   t y p e = " x s d : s t r i n g " / >  
 < x s d : e l e m e n t   n a m e = " r e v i s i o n "   m i n O c c u r s = " 0 "   m a x O c c u r s = " 1 "   t y p e = " x s d : s t r i n g " >  
 < x s d : a n n o t a t i o n >  
 < x s d : d o c u m e n t a t i o n >  
                                                 T h i s   v a l u e   i n d i c a t e s   t h e   n u m b e r   o f   s a v e s   o r   r e v i s i o n s .   T h e   a p p l i c a t i o n   i s   r e s p o n s i b l e   f o r   u p d a t i n g   t h i s   v a l u e   a f t e r   e a c h   r e v i s i o n .  
                                         < / x s d : d o c u m e n t a t i o n >  
 < / x s d : a n n o t a t i o n >  
 < / x s d : e l e m e n t >  
 < x s d : e l e m e n t   n a m e = " l a s t M o d i f i e d B y "   m i n O c c u r s = " 0 "   m a x O c c u r s = " 1 "   t y p e = " x s d : s t r i n g " / >  
 < x s d : e l e m e n t   r e f = " d c t e r m s : m o d i f i e d "   m i n O c c u r s = " 0 "   m a x O c c u r s = " 1 " / >  
 < x s d : e l e m e n t   n a m e = " c o n t e n t S t a t u s "   m i n O c c u r s = " 0 "   m a x O c c u r s = " 1 "   t y p e = " x s d : s t r i n g " / >  
 < / x s d : a l l >  
 < / x s d : c o m p l e x T y p e >  
 < / x s d : s c h e m a >  
 < x s : s c h e m a   t a r g e t N a m e s p a c e = " h t t p : / / s c h e m a s . m i c r o s o f t . c o m / o f f i c e / i n f o p a t h / 2 0 0 7 / P a r t n e r C o n t r o l s "   e l e m e n t F o r m D e f a u l t = " q u a l i f i e d "   a t t r i b u t e F o r m D e f a u l t = " u n q u a l i f i e d "   x m l n s : p c = " h t t p : / / s c h e m a s . m i c r o s o f t . c o m / o f f i c e / i n f o p a t h / 2 0 0 7 / P a r t n e r C o n t r o l s "   x m l n s : x s = " h t t p : / / w w w . w 3 . o r g / 2 0 0 1 / X M L S c h e m a " >  
 < x s : e l e m e n t   n a m e = " P e r s o n " >  
 < x s : c o m p l e x T y p e >  
 < x s : s e q u e n c e >  
 < x s : e l e m e n t   r e f = " p c : D i s p l a y N a m e "   m i n O c c u r s = " 0 " > < / x s : e l e m e n t >  
 < x s : e l e m e n t   r e f = " p c : A c c o u n t I d "   m i n O c c u r s = " 0 " > < / x s : e l e m e n t >  
 < x s : e l e m e n t   r e f = " p c : A c c o u n t T y p e "   m i n O c c u r s = " 0 " > < / x s : e l e m e n t >  
 < / x s : s e q u e n c e >  
 < / x s : c o m p l e x T y p e >  
 < / x s : e l e m e n t >  
 < x s : e l e m e n t   n a m e = " D i s p l a y N a m e "   t y p e = " x s : s t r i n g " > < / x s : e l e m e n t >  
 < x s : e l e m e n t   n a m e = " A c c o u n t I d "   t y p e = " x s : s t r i n g " > < / x s : e l e m e n t >  
 < x s : e l e m e n t   n a m e = " A c c o u n t T y p e "   t y p e = " x s : s t r i n g " > < / x s : e l e m e n t >  
 < x s : e l e m e n t   n a m e = " B D C A s s o c i a t e d E n t i t y " >  
 < x s : c o m p l e x T y p e >  
 < x s : s e q u e n c e >  
 < x s : e l e m e n t   r e f = " p c : B D C E n t i t y "   m i n O c c u r s = " 0 "   m a x O c c u r s = " u n b o u n d e d " > < / x s : e l e m e n t >  
 < / x s : s e q u e n c e >  
 < x s : a t t r i b u t e   r e f = " p c : E n t i t y N a m e s p a c e " > < / x s : a t t r i b u t e >  
 < x s : a t t r i b u t e   r e f = " p c : E n t i t y N a m e " > < / x s : a t t r i b u t e >  
 < x s : a t t r i b u t e   r e f = " p c : S y s t e m I n s t a n c e N a m e " > < / x s : a t t r i b u t e >  
 < x s : a t t r i b u t e   r e f = " p c : A s s o c i a t i o n N a m e " > < / x s : a t t r i b u t e >  
 < / x s : c o m p l e x T y p e >  
 < / x s : e l e m e n t >  
 < x s : a t t r i b u t e   n a m e = " E n t i t y N a m e s p a c e "   t y p e = " x s : s t r i n g " > < / x s : a t t r i b u t e >  
 < x s : a t t r i b u t e   n a m e = " E n t i t y N a m e "   t y p e = " x s : s t r i n g " > < / x s : a t t r i b u t e >  
 < x s : a t t r i b u t e   n a m e = " S y s t e m I n s t a n c e N a m e "   t y p e = " x s : s t r i n g " > < / x s : a t t r i b u t e >  
 < x s : a t t r i b u t e   n a m e = " A s s o c i a t i o n N a m e "   t y p e = " x s : s t r i n g " > < / x s : a t t r i b u t e >  
 < x s : e l e m e n t   n a m e = " B D C E n t i t y " >  
 < x s : c o m p l e x T y p e >  
 < x s : s e q u e n c e >  
 < x s : e l e m e n t   r e f = " p c : E n t i t y D i s p l a y N a m e "   m i n O c c u r s = " 0 " > < / x s : e l e m e n t >  
 < x s : e l e m e n t   r e f = " p c : E n t i t y I n s t a n c e R e f e r e n c e "   m i n O c c u r s = " 0 " > < / x s : e l e m e n t >  
 < x s : e l e m e n t   r e f = " p c : E n t i t y I d 1 "   m i n O c c u r s = " 0 " > < / x s : e l e m e n t >  
 < x s : e l e m e n t   r e f = " p c : E n t i t y I d 2 "   m i n O c c u r s = " 0 " > < / x s : e l e m e n t >  
 < x s : e l e m e n t   r e f = " p c : E n t i t y I d 3 "   m i n O c c u r s = " 0 " > < / x s : e l e m e n t >  
 < x s : e l e m e n t   r e f = " p c : E n t i t y I d 4 "   m i n O c c u r s = " 0 " > < / x s : e l e m e n t >  
 < x s : e l e m e n t   r e f = " p c : E n t i t y I d 5 "   m i n O c c u r s = " 0 " > < / x s : e l e m e n t >  
 < / x s : s e q u e n c e >  
 < / x s : c o m p l e x T y p e >  
 < / x s : e l e m e n t >  
 < x s : e l e m e n t   n a m e = " E n t i t y D i s p l a y N a m e "   t y p e = " x s : s t r i n g " > < / x s : e l e m e n t >  
 < x s : e l e m e n t   n a m e = " E n t i t y I n s t a n c e R e f e r e n c e "   t y p e = " x s : s t r i n g " > < / x s : e l e m e n t >  
 < x s : e l e m e n t   n a m e = " E n t i t y I d 1 "   t y p e = " x s : s t r i n g " > < / x s : e l e m e n t >  
 < x s : e l e m e n t   n a m e = " E n t i t y I d 2 "   t y p e = " x s : s t r i n g " > < / x s : e l e m e n t >  
 < x s : e l e m e n t   n a m e = " E n t i t y I d 3 "   t y p e = " x s : s t r i n g " > < / x s : e l e m e n t >  
 < x s : e l e m e n t   n a m e = " E n t i t y I d 4 "   t y p e = " x s : s t r i n g " > < / x s : e l e m e n t >  
 < x s : e l e m e n t   n a m e = " E n t i t y I d 5 "   t y p e = " x s : s t r i n g " > < / x s : e l e m e n t >  
 < x s : e l e m e n t   n a m e = " T e r m s " >  
 < x s : c o m p l e x T y p e >  
 < x s : s e q u e n c e >  
 < x s : e l e m e n t   r e f = " p c : T e r m I n f o "   m i n O c c u r s = " 0 "   m a x O c c u r s = " u n b o u n d e d " > < / x s : e l e m e n t >  
 < / x s : s e q u e n c e >  
 < / x s : c o m p l e x T y p e >  
 < / x s : e l e m e n t >  
 < x s : e l e m e n t   n a m e = " T e r m I n f o " >  
 < x s : c o m p l e x T y p e >  
 < x s : s e q u e n c e >  
 < x s : e l e m e n t   r e f = " p c : T e r m N a m e "   m i n O c c u r s = " 0 " > < / x s : e l e m e n t >  
 < x s : e l e m e n t   r e f = " p c : T e r m I d "   m i n O c c u r s = " 0 " > < / x s : e l e m e n t >  
 < / x s : s e q u e n c e >  
 < / x s : c o m p l e x T y p e >  
 < / x s : e l e m e n t >  
 < x s : e l e m e n t   n a m e = " T e r m N a m e "   t y p e = " x s : s t r i n g " > < / x s : e l e m e n t >  
 < x s : e l e m e n t   n a m e = " T e r m I d "   t y p e = " x s : s t r i n g " > < / x s : e l e m e n t >  
 < / x s : s c h e m a >  
 < / c t : c o n t e n t T y p e S c h e m a > 
</file>

<file path=customXml/item3.xml>��< ? m s o - c o n t e n t T y p e ? > < F o r m T e m p l a t e s   x m l n s = " h t t p : / / s c h e m a s . m i c r o s o f t . c o m / s h a r e p o i n t / v 3 / c o n t e n t t y p e / f o r m s " > < D i s p l a y > D o c u m e n t L i b r a r y F o r m < / D i s p l a y > < E d i t > D o c u m e n t L i b r a r y F o r m < / E d i t > < N e w > D o c u m e n t L i b r a r y F o r m < / N e w > < / F o r m T e m p l a t e s > 
</file>

<file path=customXml/itemProps1.xml><?xml version="1.0" encoding="utf-8"?>
<ds:datastoreItem xmlns:ds="http://schemas.openxmlformats.org/officeDocument/2006/customXml" ds:itemID="{F6C27A09-A0C8-4282-8379-CBCA6AA7CAD8}">
  <ds:schemaRefs/>
</ds:datastoreItem>
</file>

<file path=customXml/itemProps2.xml><?xml version="1.0" encoding="utf-8"?>
<ds:datastoreItem xmlns:ds="http://schemas.openxmlformats.org/officeDocument/2006/customXml" ds:itemID="{E67DD966-D5A4-4F69-A4A9-E62FD9C3DDB9}">
  <ds:schemaRefs/>
</ds:datastoreItem>
</file>

<file path=customXml/itemProps3.xml><?xml version="1.0" encoding="utf-8"?>
<ds:datastoreItem xmlns:ds="http://schemas.openxmlformats.org/officeDocument/2006/customXml" ds:itemID="{9FD89FB8-E7C7-4AA2-B1D7-5D938FC04B37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>TM02930059</Template>
  <Application>Microsoft Excel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January</vt:lpstr>
      <vt:lpstr>February</vt:lpstr>
      <vt:lpstr>March</vt:lpstr>
      <vt:lpstr>April</vt:lpstr>
      <vt:lpstr>May</vt:lpstr>
      <vt:lpstr>June</vt:lpstr>
      <vt:lpstr>July</vt:lpstr>
      <vt:lpstr>August</vt:lpstr>
      <vt:lpstr>September</vt:lpstr>
      <vt:lpstr>October</vt:lpstr>
      <vt:lpstr>November</vt:lpstr>
      <vt:lpstr>December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小橙子</cp:lastModifiedBy>
  <dcterms:created xsi:type="dcterms:W3CDTF">2023-08-17T12:39:00Z</dcterms:created>
  <dcterms:modified xsi:type="dcterms:W3CDTF">2025-09-26T00:27:41Z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  <property fmtid="{D5CDD505-2E9C-101B-9397-08002B2CF9AE}" pid="3" name="MediaServiceImageTags">
    <vt:lpwstr/>
  </property>
  <property fmtid="{D5CDD505-2E9C-101B-9397-08002B2CF9AE}" pid="4" name="ICV">
    <vt:lpwstr>88711F97E29D4910ACEB421BA5911D9B_12</vt:lpwstr>
  </property>
  <property fmtid="{D5CDD505-2E9C-101B-9397-08002B2CF9AE}" pid="5" name="KSOProductBuildVer">
    <vt:lpwstr>2052-12.1.0.22529</vt:lpwstr>
  </property>
</Properties>
</file>