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Height="17655" tabRatio="788"/>
  </bookViews>
  <sheets>
    <sheet name="Calendar" sheetId="14" r:id="rId1"/>
  </sheets>
  <definedNames>
    <definedName name="Calendar10Month">Calendar!$C$155</definedName>
    <definedName name="Calendar10MonthOption">MATCH(Calendar10Month,Months,0)</definedName>
    <definedName name="Calendar10Year">Calendar!$B$155</definedName>
    <definedName name="Calendar11Month">Calendar!$C$172</definedName>
    <definedName name="Calendar11MonthOption">MATCH(Calendar11Month,Months,0)</definedName>
    <definedName name="Calendar11Year">Calendar!$B$172</definedName>
    <definedName name="Calendar12Month">Calendar!$C$189</definedName>
    <definedName name="Calendar12MonthOption">MATCH(Calendar12Month,Months,0)</definedName>
    <definedName name="Calendar12Year">Calendar!$B$189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Calendar!$C$19</definedName>
    <definedName name="Calendar2MonthOption">MATCH(Calendar2Month,Months,0)</definedName>
    <definedName name="Calendar2Year">Calendar!$B$19</definedName>
    <definedName name="Calendar3Month">Calendar!$C$36</definedName>
    <definedName name="Calendar3MonthOption">MATCH(Calendar3Month,Months,0)</definedName>
    <definedName name="Calendar3Year">Calendar!$B$36</definedName>
    <definedName name="Calendar4Month">Calendar!$C$53</definedName>
    <definedName name="Calendar4MonthOption">MATCH(Calendar4Month,Months,0)</definedName>
    <definedName name="Calendar4Year">Calendar!$B$53</definedName>
    <definedName name="Calendar5Month">Calendar!$C$70</definedName>
    <definedName name="Calendar5MonthOption">MATCH(Calendar5Month,Months,0)</definedName>
    <definedName name="Calendar5Year">Calendar!$B$70</definedName>
    <definedName name="Calendar6Month">Calendar!$C$87</definedName>
    <definedName name="Calendar6MonthOption">MATCH(Calendar6Month,Months,0)</definedName>
    <definedName name="Calendar6Year">Calendar!$B$87</definedName>
    <definedName name="Calendar7Month">Calendar!$C$104</definedName>
    <definedName name="Calendar7MonthOption">MATCH(Calendar7Month,Months,0)</definedName>
    <definedName name="Calendar7Year">Calendar!$B$104</definedName>
    <definedName name="Calendar8Month">Calendar!$C$121</definedName>
    <definedName name="Calendar8MonthOption">MATCH(Calendar8Month,Months,0)</definedName>
    <definedName name="Calendar8Year">Calendar!$B$121</definedName>
    <definedName name="Calendar9Month">Calendar!$C$138</definedName>
    <definedName name="Calendar9MonthOption">MATCH(Calendar9Month,Months,0)</definedName>
    <definedName name="Calendar9Year">Calendar!$B$138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Calendar!$B$3</definedName>
    <definedName name="WeekStartValue">IF(WeekStart="Monday",2,1)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<sst xmlns="http://schemas.openxmlformats.org/spreadsheetml/2006/main" count="15" uniqueCount="4">
  <si>
    <t>September</t>
  </si>
  <si>
    <t>Monday</t>
  </si>
  <si>
    <t>Parent teacher conferences 7pm</t>
  </si>
  <si>
    <t>Notes: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</si>
</sst>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dd"/>
  </numFmts>
  <fonts count="55">
    <font>
      <sz val="11"/>
      <name val="Century Gothic"/>
      <charset val="134"/>
      <scheme val="minor"/>
    </font>
    <font>
      <sz val="12"/>
      <color theme="1" tint="0.149998474074526"/>
      <name val="Century Gothic"/>
      <charset val="134"/>
      <scheme val="minor"/>
    </font>
    <font>
      <sz val="11"/>
      <color theme="1" tint="0.149998474074526"/>
      <name val="Century Gothic"/>
      <charset val="134"/>
      <scheme val="minor"/>
    </font>
    <font>
      <sz val="10"/>
      <color theme="6" tint="-0.499984740745262"/>
      <name val="Century Gothic"/>
      <charset val="134"/>
      <scheme val="minor"/>
    </font>
    <font>
      <sz val="16"/>
      <color theme="1" tint="0.149998474074526"/>
      <name val="Century Gothic"/>
      <charset val="134"/>
      <scheme val="minor"/>
    </font>
    <font>
      <sz val="10"/>
      <color theme="1" tint="0.149998474074526"/>
      <name val="Century Gothic"/>
      <charset val="134"/>
      <scheme val="minor"/>
    </font>
    <font>
      <sz val="10"/>
      <color theme="5" tint="-0.499984740745262"/>
      <name val="Century Gothic"/>
      <charset val="134"/>
      <scheme val="minor"/>
    </font>
    <font>
      <b/>
      <sz val="40"/>
      <color theme="6" tint="-0.499984740745262"/>
      <name val="Century Gothic"/>
      <charset val="134"/>
      <scheme val="major"/>
    </font>
    <font>
      <sz val="40"/>
      <color theme="6" tint="-0.499984740745262"/>
      <name val="Century Gothic"/>
      <charset val="134"/>
      <scheme val="major"/>
    </font>
    <font>
      <sz val="36"/>
      <color theme="6" tint="-0.499984740745262"/>
      <name val="Century Gothic"/>
      <charset val="134"/>
      <scheme val="minor"/>
    </font>
    <font>
      <sz val="11"/>
      <color theme="6" tint="-0.499984740745262"/>
      <name val="Century Gothic"/>
      <charset val="134"/>
      <scheme val="minor"/>
    </font>
    <font>
      <sz val="12"/>
      <color theme="6" tint="0.799981688894314"/>
      <name val="Century Gothic"/>
      <charset val="134"/>
      <scheme val="minor"/>
    </font>
    <font>
      <b/>
      <sz val="12"/>
      <color theme="0"/>
      <name val="Century Gothic"/>
      <charset val="134"/>
      <scheme val="minor"/>
    </font>
    <font>
      <b/>
      <sz val="12"/>
      <color theme="6" tint="-0.499984740745262"/>
      <name val="Century Gothic"/>
      <charset val="134"/>
      <scheme val="minor"/>
    </font>
    <font>
      <sz val="12"/>
      <color theme="6" tint="-0.499984740745262"/>
      <name val="Century Gothic"/>
      <charset val="134"/>
      <scheme val="minor"/>
    </font>
    <font>
      <sz val="11"/>
      <color theme="1" tint="0.149998474074526"/>
      <name val="Trebuchet MS"/>
      <charset val="134"/>
    </font>
    <font>
      <sz val="11"/>
      <color theme="6" tint="0.599993896298105"/>
      <name val="Century Gothic"/>
      <charset val="134"/>
      <scheme val="minor"/>
    </font>
    <font>
      <b/>
      <sz val="40"/>
      <color theme="5" tint="-0.499984740745262"/>
      <name val="Century Gothic"/>
      <charset val="134"/>
      <scheme val="major"/>
    </font>
    <font>
      <sz val="40"/>
      <color theme="5" tint="-0.499984740745262"/>
      <name val="Century Gothic"/>
      <charset val="134"/>
      <scheme val="major"/>
    </font>
    <font>
      <sz val="36"/>
      <color theme="5" tint="-0.499984740745262"/>
      <name val="Century Gothic"/>
      <charset val="134"/>
      <scheme val="minor"/>
    </font>
    <font>
      <sz val="11"/>
      <color theme="5" tint="-0.499984740745262"/>
      <name val="Century Gothic"/>
      <charset val="134"/>
      <scheme val="minor"/>
    </font>
    <font>
      <sz val="12"/>
      <color theme="0"/>
      <name val="Century Gothic"/>
      <charset val="134"/>
      <scheme val="minor"/>
    </font>
    <font>
      <b/>
      <sz val="12"/>
      <color theme="5" tint="-0.499984740745262"/>
      <name val="Century Gothic"/>
      <charset val="134"/>
      <scheme val="minor"/>
    </font>
    <font>
      <sz val="12"/>
      <color theme="5" tint="-0.499984740745262"/>
      <name val="Century Gothic"/>
      <charset val="134"/>
      <scheme val="minor"/>
    </font>
    <font>
      <sz val="36"/>
      <color theme="1" tint="0.149998474074526"/>
      <name val="Century Gothic"/>
      <charset val="134"/>
      <scheme val="minor"/>
    </font>
    <font>
      <sz val="12"/>
      <color theme="6" tint="0.599993896298105"/>
      <name val="Century Gothic"/>
      <charset val="134"/>
      <scheme val="minor"/>
    </font>
    <font>
      <b/>
      <sz val="12"/>
      <color theme="8" tint="-0.499984740745262"/>
      <name val="Century Gothic"/>
      <charset val="134"/>
      <scheme val="minor"/>
    </font>
    <font>
      <sz val="12"/>
      <color theme="4" tint="0.799981688894314"/>
      <name val="Century Gothic"/>
      <charset val="134"/>
      <scheme val="minor"/>
    </font>
    <font>
      <b/>
      <sz val="12"/>
      <color theme="6" tint="0.599993896298105"/>
      <name val="Century Gothic"/>
      <charset val="134"/>
      <scheme val="minor"/>
    </font>
    <font>
      <sz val="16"/>
      <color theme="5" tint="-0.499984740745262"/>
      <name val="Century Gothic"/>
      <charset val="134"/>
      <scheme val="minor"/>
    </font>
    <font>
      <sz val="11"/>
      <color theme="1"/>
      <name val="Century Gothic"/>
      <charset val="134"/>
      <scheme val="minor"/>
    </font>
    <font>
      <u/>
      <sz val="11"/>
      <color rgb="FF0000FF"/>
      <name val="Century Gothic"/>
      <charset val="0"/>
      <scheme val="minor"/>
    </font>
    <font>
      <u/>
      <sz val="11"/>
      <color rgb="FF800080"/>
      <name val="Century Gothic"/>
      <charset val="0"/>
      <scheme val="minor"/>
    </font>
    <font>
      <sz val="11"/>
      <color rgb="FFFF0000"/>
      <name val="Century Gothic"/>
      <charset val="0"/>
      <scheme val="minor"/>
    </font>
    <font>
      <b/>
      <sz val="28"/>
      <color theme="0"/>
      <name val="Century Gothic"/>
      <charset val="134"/>
      <scheme val="major"/>
    </font>
    <font>
      <i/>
      <sz val="11"/>
      <color theme="3" tint="-0.249946592608417"/>
      <name val="Century Gothic"/>
      <charset val="134"/>
      <scheme val="minor"/>
    </font>
    <font>
      <sz val="36"/>
      <color theme="4" tint="-0.249946592608417"/>
      <name val="Century Gothic"/>
      <charset val="134"/>
      <scheme val="minor"/>
    </font>
    <font>
      <b/>
      <sz val="11"/>
      <color theme="0"/>
      <name val="Century Gothic"/>
      <charset val="134"/>
      <scheme val="major"/>
    </font>
    <font>
      <b/>
      <sz val="11"/>
      <color theme="3"/>
      <name val="Century Gothic"/>
      <charset val="134"/>
      <scheme val="major"/>
    </font>
    <font>
      <sz val="11"/>
      <color rgb="FF3F3F76"/>
      <name val="Century Gothic"/>
      <charset val="0"/>
      <scheme val="minor"/>
    </font>
    <font>
      <b/>
      <sz val="11"/>
      <color rgb="FF3F3F3F"/>
      <name val="Century Gothic"/>
      <charset val="0"/>
      <scheme val="minor"/>
    </font>
    <font>
      <b/>
      <sz val="11"/>
      <color rgb="FFFA7D00"/>
      <name val="Century Gothic"/>
      <charset val="0"/>
      <scheme val="minor"/>
    </font>
    <font>
      <b/>
      <sz val="11"/>
      <color rgb="FFFFFFFF"/>
      <name val="Century Gothic"/>
      <charset val="0"/>
      <scheme val="minor"/>
    </font>
    <font>
      <sz val="11"/>
      <color rgb="FFFA7D00"/>
      <name val="Century Gothic"/>
      <charset val="0"/>
      <scheme val="minor"/>
    </font>
    <font>
      <b/>
      <sz val="11"/>
      <color theme="1"/>
      <name val="Century Gothic"/>
      <charset val="134"/>
      <scheme val="minor"/>
    </font>
    <font>
      <sz val="11"/>
      <color rgb="FF006100"/>
      <name val="Century Gothic"/>
      <charset val="0"/>
      <scheme val="minor"/>
    </font>
    <font>
      <sz val="11"/>
      <color rgb="FF9C0006"/>
      <name val="Century Gothic"/>
      <charset val="0"/>
      <scheme val="minor"/>
    </font>
    <font>
      <sz val="11"/>
      <color rgb="FF9C6500"/>
      <name val="Century Gothic"/>
      <charset val="0"/>
      <scheme val="minor"/>
    </font>
    <font>
      <b/>
      <sz val="11"/>
      <color theme="0"/>
      <name val="Century Gothic"/>
      <charset val="134"/>
      <scheme val="minor"/>
    </font>
    <font>
      <sz val="11"/>
      <color theme="1"/>
      <name val="Century Gothic"/>
      <charset val="0"/>
      <scheme val="minor"/>
    </font>
    <font>
      <sz val="11"/>
      <color indexed="63"/>
      <name val="Century Gothic"/>
      <charset val="134"/>
      <scheme val="minor"/>
    </font>
    <font>
      <sz val="11"/>
      <color theme="0"/>
      <name val="Century Gothic"/>
      <charset val="0"/>
      <scheme val="minor"/>
    </font>
    <font>
      <b/>
      <sz val="14"/>
      <color theme="0"/>
      <name val="Century Gothic"/>
      <charset val="134"/>
      <scheme val="minor"/>
    </font>
    <font>
      <sz val="16"/>
      <color theme="1"/>
      <name val="Century Gothic"/>
      <charset val="134"/>
      <scheme val="minor"/>
    </font>
    <font>
      <sz val="11"/>
      <color theme="1"/>
      <name val="Century Gothic"/>
      <charset val="134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249946592608417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auto="1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auto="1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auto="1"/>
      </left>
      <right style="thin">
        <color theme="6" tint="-0.499984740745262"/>
      </right>
      <top/>
      <bottom style="thin">
        <color auto="1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auto="1"/>
      </bottom>
      <diagonal/>
    </border>
    <border>
      <left style="thin">
        <color theme="6" tint="-0.499984740745262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6" tint="-0.499984740745262"/>
      </right>
      <top/>
      <bottom style="thin">
        <color auto="1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/>
      <bottom style="thin">
        <color theme="5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 style="thin">
        <color theme="3" tint="0.399945066682943"/>
      </left>
      <right style="thin">
        <color theme="3" tint="0.399945066682943"/>
      </right>
      <top style="thin">
        <color theme="3" tint="0.399945066682943"/>
      </top>
      <bottom style="thin">
        <color theme="3" tint="0.399945066682943"/>
      </bottom>
      <diagonal/>
    </border>
    <border>
      <left/>
      <right style="thick">
        <color theme="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 tint="-0.249946592608417"/>
      </top>
      <bottom style="double">
        <color theme="4" tint="-0.249946592608417"/>
      </bottom>
      <diagonal/>
    </border>
    <border>
      <left style="thin">
        <color theme="4" tint="0.399945066682943"/>
      </left>
      <right style="thin">
        <color theme="4" tint="0.399945066682943"/>
      </right>
      <top style="thin">
        <color theme="4" tint="0.399945066682943"/>
      </top>
      <bottom style="thin">
        <color theme="4" tint="0.399945066682943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n">
        <color theme="0" tint="-0.149937437055574"/>
      </right>
      <top style="thin">
        <color theme="0" tint="-0.14996795556505"/>
      </top>
      <bottom/>
      <diagonal/>
    </border>
    <border>
      <left/>
      <right style="thin">
        <color theme="0" tint="-0.14996795556505"/>
      </right>
      <top/>
      <bottom/>
      <diagonal/>
    </border>
    <border>
      <left style="thin">
        <color theme="0" tint="-0.14996795556505"/>
      </left>
      <right/>
      <top style="thin">
        <color theme="0" tint="-0.149937437055574"/>
      </top>
      <bottom/>
      <diagonal/>
    </border>
  </borders>
  <cellStyleXfs count="53">
    <xf numFmtId="0" fontId="0" fillId="0" borderId="0" applyFill="0" applyBorder="0" applyProtection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8" borderId="27" applyNumberFormat="0" applyFont="0" applyAlignment="0" applyProtection="0"/>
    <xf numFmtId="0" fontId="33" fillId="0" borderId="0" applyNumberFormat="0" applyFill="0" applyBorder="0" applyAlignment="0" applyProtection="0">
      <alignment vertical="center"/>
    </xf>
    <xf numFmtId="0" fontId="34" fillId="9" borderId="0" applyNumberFormat="0" applyBorder="0" applyProtection="0">
      <alignment horizontal="center"/>
    </xf>
    <xf numFmtId="0" fontId="35" fillId="0" borderId="0" applyNumberFormat="0" applyFill="0" applyBorder="0" applyAlignment="0" applyProtection="0"/>
    <xf numFmtId="0" fontId="36" fillId="0" borderId="0" applyNumberFormat="0" applyFill="0" applyProtection="0">
      <alignment horizontal="left" indent="3"/>
    </xf>
    <xf numFmtId="0" fontId="37" fillId="10" borderId="28" applyNumberFormat="0" applyProtection="0">
      <alignment horizontal="left" vertical="center" indent="1"/>
    </xf>
    <xf numFmtId="0" fontId="37" fillId="9" borderId="28" applyNumberFormat="0" applyProtection="0">
      <alignment horizontal="left" indent="1"/>
    </xf>
    <xf numFmtId="0" fontId="38" fillId="0" borderId="0" applyNumberFormat="0" applyFill="0" applyBorder="0" applyAlignment="0" applyProtection="0"/>
    <xf numFmtId="0" fontId="39" fillId="11" borderId="29" applyNumberFormat="0" applyAlignment="0" applyProtection="0">
      <alignment vertical="center"/>
    </xf>
    <xf numFmtId="0" fontId="40" fillId="12" borderId="30" applyNumberFormat="0" applyAlignment="0" applyProtection="0">
      <alignment vertical="center"/>
    </xf>
    <xf numFmtId="0" fontId="41" fillId="12" borderId="29" applyNumberFormat="0" applyAlignment="0" applyProtection="0">
      <alignment vertical="center"/>
    </xf>
    <xf numFmtId="0" fontId="42" fillId="13" borderId="31" applyNumberFormat="0" applyAlignment="0" applyProtection="0">
      <alignment vertical="center"/>
    </xf>
    <xf numFmtId="0" fontId="43" fillId="0" borderId="32" applyNumberFormat="0" applyFill="0" applyAlignment="0" applyProtection="0">
      <alignment vertical="center"/>
    </xf>
    <xf numFmtId="0" fontId="44" fillId="0" borderId="33" applyNumberFormat="0" applyFill="0" applyAlignment="0" applyProtection="0"/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34" applyNumberFormat="0" applyAlignment="0" applyProtection="0"/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2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35" applyNumberForma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176" fontId="53" fillId="0" borderId="36" applyFill="0" applyProtection="0">
      <alignment horizontal="left" vertical="center" wrapText="1" indent="1"/>
    </xf>
    <xf numFmtId="176" fontId="54" fillId="0" borderId="37" applyFill="0" applyProtection="0">
      <alignment horizontal="left" vertical="top" wrapText="1" indent="1"/>
    </xf>
    <xf numFmtId="176" fontId="30" fillId="0" borderId="0" applyNumberFormat="0" applyFill="0" applyProtection="0">
      <alignment horizontal="left" vertical="top" wrapText="1" indent="1"/>
    </xf>
    <xf numFmtId="176" fontId="0" fillId="0" borderId="38" applyNumberFormat="0" applyFill="0" applyProtection="0">
      <alignment horizontal="left" vertical="center" wrapText="1" indent="1"/>
    </xf>
  </cellStyleXfs>
  <cellXfs count="13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indent="1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5" fillId="0" borderId="0" xfId="0" applyFont="1"/>
    <xf numFmtId="0" fontId="2" fillId="0" borderId="0" xfId="0" applyFont="1" applyBorder="1"/>
    <xf numFmtId="0" fontId="6" fillId="0" borderId="0" xfId="0" applyFont="1" applyAlignment="1">
      <alignment horizontal="left" vertical="center" indent="1"/>
    </xf>
    <xf numFmtId="0" fontId="2" fillId="0" borderId="0" xfId="0" applyFont="1"/>
    <xf numFmtId="0" fontId="2" fillId="0" borderId="1" xfId="0" applyFont="1" applyBorder="1"/>
    <xf numFmtId="0" fontId="2" fillId="2" borderId="0" xfId="0" applyFont="1" applyFill="1"/>
    <xf numFmtId="0" fontId="7" fillId="2" borderId="0" xfId="10" applyFont="1" applyFill="1" applyBorder="1" applyAlignment="1">
      <alignment horizontal="center" vertical="center"/>
    </xf>
    <xf numFmtId="0" fontId="8" fillId="2" borderId="0" xfId="12" applyFont="1" applyFill="1" applyAlignment="1">
      <alignment horizontal="left" vertical="center"/>
    </xf>
    <xf numFmtId="0" fontId="9" fillId="2" borderId="0" xfId="12" applyFont="1" applyFill="1" applyAlignment="1"/>
    <xf numFmtId="0" fontId="10" fillId="2" borderId="0" xfId="0" applyFont="1" applyFill="1" applyBorder="1"/>
    <xf numFmtId="0" fontId="11" fillId="3" borderId="0" xfId="0" applyFont="1" applyFill="1"/>
    <xf numFmtId="0" fontId="12" fillId="3" borderId="0" xfId="13" applyFont="1" applyFill="1" applyBorder="1" applyAlignment="1">
      <alignment vertical="center"/>
    </xf>
    <xf numFmtId="0" fontId="12" fillId="3" borderId="0" xfId="14" applyFont="1" applyFill="1" applyBorder="1" applyAlignment="1">
      <alignment vertical="center"/>
    </xf>
    <xf numFmtId="0" fontId="1" fillId="4" borderId="0" xfId="0" applyFont="1" applyFill="1"/>
    <xf numFmtId="0" fontId="13" fillId="4" borderId="0" xfId="13" applyFont="1" applyFill="1" applyBorder="1">
      <alignment horizontal="left" vertical="center" indent="1"/>
    </xf>
    <xf numFmtId="0" fontId="13" fillId="4" borderId="0" xfId="14" applyFont="1" applyFill="1" applyBorder="1" applyAlignment="1">
      <alignment horizontal="left" vertical="center" indent="1"/>
    </xf>
    <xf numFmtId="0" fontId="2" fillId="4" borderId="0" xfId="0" applyFont="1" applyFill="1" applyAlignment="1">
      <alignment horizontal="left" indent="1"/>
    </xf>
    <xf numFmtId="176" fontId="13" fillId="4" borderId="2" xfId="49" applyFont="1" applyFill="1" applyBorder="1" applyAlignment="1">
      <alignment horizontal="left" wrapText="1" indent="1"/>
    </xf>
    <xf numFmtId="176" fontId="13" fillId="4" borderId="3" xfId="49" applyFont="1" applyFill="1" applyBorder="1" applyAlignment="1">
      <alignment horizontal="left" wrapText="1" indent="1"/>
    </xf>
    <xf numFmtId="0" fontId="3" fillId="4" borderId="0" xfId="0" applyFont="1" applyFill="1" applyAlignment="1">
      <alignment horizontal="left" vertical="center" indent="1"/>
    </xf>
    <xf numFmtId="0" fontId="3" fillId="4" borderId="4" xfId="50" applyNumberFormat="1" applyFont="1" applyFill="1" applyBorder="1" applyAlignment="1">
      <alignment horizontal="left" vertical="center" wrapText="1" indent="1"/>
    </xf>
    <xf numFmtId="0" fontId="3" fillId="4" borderId="5" xfId="50" applyNumberFormat="1" applyFont="1" applyFill="1" applyBorder="1" applyAlignment="1">
      <alignment horizontal="left" vertical="center" wrapText="1" indent="1"/>
    </xf>
    <xf numFmtId="0" fontId="3" fillId="4" borderId="6" xfId="50" applyNumberFormat="1" applyFont="1" applyFill="1" applyBorder="1" applyAlignment="1">
      <alignment horizontal="left" vertical="center" wrapText="1" indent="1"/>
    </xf>
    <xf numFmtId="176" fontId="13" fillId="4" borderId="7" xfId="49" applyFont="1" applyFill="1" applyBorder="1" applyAlignment="1">
      <alignment horizontal="left" wrapText="1" indent="1"/>
    </xf>
    <xf numFmtId="0" fontId="3" fillId="4" borderId="8" xfId="50" applyNumberFormat="1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indent="1"/>
    </xf>
    <xf numFmtId="0" fontId="14" fillId="4" borderId="9" xfId="52" applyNumberFormat="1" applyFont="1" applyFill="1" applyBorder="1" applyAlignment="1">
      <alignment horizontal="left" wrapText="1" indent="1"/>
    </xf>
    <xf numFmtId="0" fontId="14" fillId="4" borderId="10" xfId="52" applyNumberFormat="1" applyFont="1" applyFill="1" applyBorder="1" applyAlignment="1">
      <alignment horizontal="left" wrapText="1" indent="1"/>
    </xf>
    <xf numFmtId="0" fontId="14" fillId="4" borderId="3" xfId="52" applyNumberFormat="1" applyFont="1" applyFill="1" applyBorder="1" applyAlignment="1">
      <alignment horizontal="left" wrapText="1" indent="1"/>
    </xf>
    <xf numFmtId="0" fontId="3" fillId="4" borderId="11" xfId="50" applyNumberFormat="1" applyFont="1" applyFill="1" applyBorder="1" applyAlignment="1">
      <alignment horizontal="left" vertical="center" wrapText="1" indent="1"/>
    </xf>
    <xf numFmtId="0" fontId="3" fillId="4" borderId="12" xfId="50" applyNumberFormat="1" applyFont="1" applyFill="1" applyBorder="1" applyAlignment="1">
      <alignment horizontal="left" vertical="center" wrapText="1" indent="1"/>
    </xf>
    <xf numFmtId="0" fontId="3" fillId="4" borderId="13" xfId="51" applyNumberFormat="1" applyFont="1" applyFill="1" applyBorder="1" applyAlignment="1">
      <alignment horizontal="left" vertical="center" wrapText="1" indent="1"/>
    </xf>
    <xf numFmtId="0" fontId="3" fillId="4" borderId="14" xfId="51" applyNumberFormat="1" applyFont="1" applyFill="1" applyBorder="1" applyAlignment="1">
      <alignment horizontal="left" vertical="center" wrapText="1" indent="1"/>
    </xf>
    <xf numFmtId="0" fontId="3" fillId="4" borderId="15" xfId="51" applyNumberFormat="1" applyFont="1" applyFill="1" applyBorder="1" applyAlignment="1">
      <alignment horizontal="left" vertical="center" wrapText="1" indent="1"/>
    </xf>
    <xf numFmtId="0" fontId="5" fillId="4" borderId="0" xfId="0" applyFont="1" applyFill="1"/>
    <xf numFmtId="0" fontId="14" fillId="4" borderId="0" xfId="50" applyNumberFormat="1" applyFont="1" applyFill="1" applyBorder="1" applyAlignment="1">
      <alignment horizontal="left" vertical="center" wrapText="1" indent="1"/>
    </xf>
    <xf numFmtId="0" fontId="14" fillId="4" borderId="0" xfId="51" applyNumberFormat="1" applyFont="1" applyFill="1" applyAlignment="1">
      <alignment horizontal="left" vertical="center" wrapText="1" indent="1"/>
    </xf>
    <xf numFmtId="0" fontId="15" fillId="0" borderId="0" xfId="50" applyNumberFormat="1" applyFont="1" applyFill="1" applyBorder="1">
      <alignment horizontal="left" vertical="top" wrapText="1" indent="1"/>
    </xf>
    <xf numFmtId="0" fontId="15" fillId="0" borderId="0" xfId="51" applyNumberFormat="1" applyFont="1">
      <alignment horizontal="left" vertical="top" wrapText="1" indent="1"/>
    </xf>
    <xf numFmtId="0" fontId="16" fillId="5" borderId="0" xfId="0" applyFont="1" applyFill="1" applyBorder="1"/>
    <xf numFmtId="0" fontId="17" fillId="5" borderId="0" xfId="10" applyFont="1" applyFill="1" applyBorder="1" applyAlignment="1">
      <alignment horizontal="center" vertical="center"/>
    </xf>
    <xf numFmtId="0" fontId="18" fillId="5" borderId="0" xfId="12" applyFont="1" applyFill="1" applyAlignment="1">
      <alignment vertical="center"/>
    </xf>
    <xf numFmtId="0" fontId="19" fillId="5" borderId="0" xfId="12" applyFont="1" applyFill="1" applyAlignment="1"/>
    <xf numFmtId="0" fontId="20" fillId="5" borderId="0" xfId="0" applyFont="1" applyFill="1" applyBorder="1"/>
    <xf numFmtId="0" fontId="21" fillId="6" borderId="0" xfId="0" applyFont="1" applyFill="1" applyBorder="1"/>
    <xf numFmtId="0" fontId="12" fillId="6" borderId="0" xfId="13" applyFont="1" applyFill="1" applyBorder="1" applyAlignment="1">
      <alignment horizontal="left" vertical="center"/>
    </xf>
    <xf numFmtId="0" fontId="12" fillId="6" borderId="0" xfId="14" applyFont="1" applyFill="1" applyBorder="1" applyAlignment="1">
      <alignment horizontal="left" vertical="center"/>
    </xf>
    <xf numFmtId="0" fontId="1" fillId="7" borderId="0" xfId="0" applyFont="1" applyFill="1" applyBorder="1"/>
    <xf numFmtId="0" fontId="22" fillId="7" borderId="0" xfId="13" applyFont="1" applyFill="1" applyBorder="1" applyAlignment="1">
      <alignment horizontal="left" vertical="center"/>
    </xf>
    <xf numFmtId="0" fontId="22" fillId="7" borderId="0" xfId="14" applyFont="1" applyFill="1" applyBorder="1" applyAlignment="1">
      <alignment horizontal="left" vertical="center"/>
    </xf>
    <xf numFmtId="0" fontId="4" fillId="7" borderId="0" xfId="0" applyFont="1" applyFill="1" applyBorder="1" applyAlignment="1">
      <alignment horizontal="left" indent="1"/>
    </xf>
    <xf numFmtId="176" fontId="22" fillId="7" borderId="16" xfId="49" applyFont="1" applyFill="1" applyBorder="1" applyAlignment="1">
      <alignment horizontal="left" wrapText="1" indent="1"/>
    </xf>
    <xf numFmtId="176" fontId="22" fillId="7" borderId="17" xfId="49" applyFont="1" applyFill="1" applyBorder="1" applyAlignment="1">
      <alignment horizontal="left" wrapText="1" indent="1"/>
    </xf>
    <xf numFmtId="0" fontId="6" fillId="7" borderId="0" xfId="0" applyFont="1" applyFill="1" applyBorder="1" applyAlignment="1">
      <alignment horizontal="left" vertical="center" indent="1"/>
    </xf>
    <xf numFmtId="0" fontId="6" fillId="7" borderId="18" xfId="50" applyNumberFormat="1" applyFont="1" applyFill="1" applyBorder="1" applyAlignment="1">
      <alignment horizontal="left" vertical="center" wrapText="1" indent="1"/>
    </xf>
    <xf numFmtId="0" fontId="6" fillId="7" borderId="19" xfId="50" applyNumberFormat="1" applyFont="1" applyFill="1" applyBorder="1" applyAlignment="1">
      <alignment horizontal="left" vertical="center" wrapText="1" indent="1"/>
    </xf>
    <xf numFmtId="176" fontId="22" fillId="7" borderId="20" xfId="49" applyFont="1" applyFill="1" applyBorder="1" applyAlignment="1">
      <alignment horizontal="left" wrapText="1" indent="1"/>
    </xf>
    <xf numFmtId="176" fontId="22" fillId="7" borderId="21" xfId="49" applyFont="1" applyFill="1" applyBorder="1" applyAlignment="1">
      <alignment horizontal="left" wrapText="1" indent="1"/>
    </xf>
    <xf numFmtId="176" fontId="23" fillId="7" borderId="0" xfId="52" applyFont="1" applyFill="1" applyBorder="1" applyAlignment="1">
      <alignment horizontal="left" wrapText="1" indent="1"/>
    </xf>
    <xf numFmtId="176" fontId="23" fillId="7" borderId="21" xfId="52" applyFont="1" applyFill="1" applyBorder="1" applyAlignment="1">
      <alignment horizontal="left" wrapText="1" indent="1"/>
    </xf>
    <xf numFmtId="0" fontId="6" fillId="7" borderId="22" xfId="51" applyNumberFormat="1" applyFont="1" applyFill="1" applyBorder="1" applyAlignment="1">
      <alignment horizontal="left" vertical="center" wrapText="1" indent="1"/>
    </xf>
    <xf numFmtId="0" fontId="6" fillId="7" borderId="19" xfId="51" applyNumberFormat="1" applyFont="1" applyFill="1" applyBorder="1" applyAlignment="1">
      <alignment horizontal="left" vertical="center" wrapText="1" indent="1"/>
    </xf>
    <xf numFmtId="0" fontId="5" fillId="7" borderId="0" xfId="0" applyFont="1" applyFill="1" applyBorder="1"/>
    <xf numFmtId="0" fontId="1" fillId="7" borderId="0" xfId="50" applyNumberFormat="1" applyFont="1" applyFill="1" applyBorder="1">
      <alignment horizontal="left" vertical="top" wrapText="1" indent="1"/>
    </xf>
    <xf numFmtId="0" fontId="1" fillId="7" borderId="0" xfId="51" applyNumberFormat="1" applyFont="1" applyFill="1">
      <alignment horizontal="left" vertical="top" wrapText="1" indent="1"/>
    </xf>
    <xf numFmtId="0" fontId="2" fillId="2" borderId="0" xfId="0" applyFont="1" applyFill="1" applyBorder="1"/>
    <xf numFmtId="0" fontId="8" fillId="2" borderId="0" xfId="12" applyFont="1" applyFill="1" applyAlignment="1">
      <alignment vertical="center"/>
    </xf>
    <xf numFmtId="0" fontId="24" fillId="2" borderId="0" xfId="12" applyFont="1" applyFill="1" applyAlignment="1"/>
    <xf numFmtId="0" fontId="25" fillId="3" borderId="0" xfId="0" applyFont="1" applyFill="1" applyBorder="1" applyAlignment="1">
      <alignment horizontal="left"/>
    </xf>
    <xf numFmtId="0" fontId="12" fillId="3" borderId="0" xfId="13" applyFont="1" applyFill="1" applyBorder="1" applyAlignment="1">
      <alignment horizontal="left" vertical="center"/>
    </xf>
    <xf numFmtId="0" fontId="12" fillId="3" borderId="0" xfId="14" applyFont="1" applyFill="1" applyBorder="1" applyAlignment="1">
      <alignment horizontal="left" vertical="center"/>
    </xf>
    <xf numFmtId="0" fontId="1" fillId="4" borderId="0" xfId="0" applyFont="1" applyFill="1" applyBorder="1"/>
    <xf numFmtId="0" fontId="26" fillId="4" borderId="0" xfId="13" applyFont="1" applyFill="1" applyBorder="1" applyAlignment="1">
      <alignment horizontal="center" vertical="center"/>
    </xf>
    <xf numFmtId="0" fontId="26" fillId="4" borderId="0" xfId="14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indent="1"/>
    </xf>
    <xf numFmtId="0" fontId="3" fillId="4" borderId="0" xfId="0" applyFont="1" applyFill="1" applyBorder="1" applyAlignment="1">
      <alignment horizontal="left" vertical="center" indent="1"/>
    </xf>
    <xf numFmtId="0" fontId="3" fillId="4" borderId="23" xfId="50" applyNumberFormat="1" applyFont="1" applyFill="1" applyBorder="1" applyAlignment="1">
      <alignment horizontal="left" vertical="center" wrapText="1" indent="1"/>
    </xf>
    <xf numFmtId="176" fontId="13" fillId="4" borderId="5" xfId="49" applyFont="1" applyFill="1" applyBorder="1" applyAlignment="1">
      <alignment horizontal="left" wrapText="1" indent="1"/>
    </xf>
    <xf numFmtId="176" fontId="13" fillId="4" borderId="6" xfId="49" applyFont="1" applyFill="1" applyBorder="1" applyAlignment="1">
      <alignment horizontal="left" wrapText="1" indent="1"/>
    </xf>
    <xf numFmtId="176" fontId="14" fillId="4" borderId="24" xfId="52" applyFont="1" applyFill="1" applyBorder="1" applyAlignment="1">
      <alignment horizontal="left" wrapText="1" indent="1"/>
    </xf>
    <xf numFmtId="176" fontId="14" fillId="4" borderId="0" xfId="52" applyFont="1" applyFill="1" applyBorder="1" applyAlignment="1">
      <alignment horizontal="left" wrapText="1" indent="1"/>
    </xf>
    <xf numFmtId="176" fontId="14" fillId="4" borderId="6" xfId="52" applyFont="1" applyFill="1" applyBorder="1" applyAlignment="1">
      <alignment horizontal="left" wrapText="1" indent="1"/>
    </xf>
    <xf numFmtId="0" fontId="3" fillId="4" borderId="25" xfId="51" applyNumberFormat="1" applyFont="1" applyFill="1" applyBorder="1" applyAlignment="1">
      <alignment horizontal="left" vertical="center" wrapText="1" indent="1"/>
    </xf>
    <xf numFmtId="0" fontId="3" fillId="4" borderId="26" xfId="51" applyNumberFormat="1" applyFont="1" applyFill="1" applyBorder="1" applyAlignment="1">
      <alignment horizontal="left" vertical="center" wrapText="1" indent="1"/>
    </xf>
    <xf numFmtId="0" fontId="3" fillId="4" borderId="23" xfId="51" applyNumberFormat="1" applyFont="1" applyFill="1" applyBorder="1" applyAlignment="1">
      <alignment horizontal="left" vertical="center" wrapText="1" indent="1"/>
    </xf>
    <xf numFmtId="0" fontId="5" fillId="4" borderId="0" xfId="0" applyFont="1" applyFill="1" applyBorder="1"/>
    <xf numFmtId="0" fontId="5" fillId="4" borderId="0" xfId="50" applyNumberFormat="1" applyFont="1" applyFill="1" applyBorder="1">
      <alignment horizontal="left" vertical="top" wrapText="1" indent="1"/>
    </xf>
    <xf numFmtId="0" fontId="5" fillId="4" borderId="0" xfId="51" applyNumberFormat="1" applyFont="1" applyFill="1">
      <alignment horizontal="left" vertical="top" wrapText="1" indent="1"/>
    </xf>
    <xf numFmtId="0" fontId="2" fillId="5" borderId="0" xfId="0" applyFont="1" applyFill="1" applyBorder="1"/>
    <xf numFmtId="0" fontId="1" fillId="6" borderId="0" xfId="0" applyFont="1" applyFill="1" applyBorder="1"/>
    <xf numFmtId="0" fontId="2" fillId="2" borderId="1" xfId="0" applyFont="1" applyFill="1" applyBorder="1"/>
    <xf numFmtId="0" fontId="1" fillId="3" borderId="1" xfId="0" applyFont="1" applyFill="1" applyBorder="1"/>
    <xf numFmtId="0" fontId="1" fillId="0" borderId="0" xfId="0" applyFont="1" applyBorder="1"/>
    <xf numFmtId="0" fontId="1" fillId="4" borderId="1" xfId="0" applyFont="1" applyFill="1" applyBorder="1"/>
    <xf numFmtId="0" fontId="2" fillId="4" borderId="1" xfId="0" applyFont="1" applyFill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3" fillId="4" borderId="1" xfId="0" applyFont="1" applyFill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indent="1"/>
    </xf>
    <xf numFmtId="0" fontId="4" fillId="0" borderId="0" xfId="0" applyFont="1" applyBorder="1" applyAlignment="1">
      <alignment horizontal="left" indent="1"/>
    </xf>
    <xf numFmtId="0" fontId="5" fillId="4" borderId="1" xfId="0" applyFont="1" applyFill="1" applyBorder="1"/>
    <xf numFmtId="0" fontId="5" fillId="0" borderId="0" xfId="0" applyFont="1" applyBorder="1"/>
    <xf numFmtId="0" fontId="2" fillId="5" borderId="1" xfId="0" applyFont="1" applyFill="1" applyBorder="1"/>
    <xf numFmtId="0" fontId="27" fillId="6" borderId="1" xfId="0" applyFont="1" applyFill="1" applyBorder="1"/>
    <xf numFmtId="0" fontId="1" fillId="7" borderId="1" xfId="0" applyFont="1" applyFill="1" applyBorder="1"/>
    <xf numFmtId="0" fontId="1" fillId="7" borderId="1" xfId="0" applyFont="1" applyFill="1" applyBorder="1" applyAlignment="1">
      <alignment horizontal="left" indent="1"/>
    </xf>
    <xf numFmtId="0" fontId="6" fillId="7" borderId="1" xfId="0" applyFont="1" applyFill="1" applyBorder="1" applyAlignment="1">
      <alignment horizontal="left" vertical="center" indent="1"/>
    </xf>
    <xf numFmtId="0" fontId="6" fillId="0" borderId="0" xfId="0" applyFont="1" applyBorder="1" applyAlignment="1">
      <alignment horizontal="left" vertical="center" indent="1"/>
    </xf>
    <xf numFmtId="0" fontId="21" fillId="6" borderId="1" xfId="0" applyFont="1" applyFill="1" applyBorder="1"/>
    <xf numFmtId="0" fontId="4" fillId="7" borderId="1" xfId="0" applyFont="1" applyFill="1" applyBorder="1" applyAlignment="1">
      <alignment horizontal="left" indent="1"/>
    </xf>
    <xf numFmtId="0" fontId="1" fillId="3" borderId="0" xfId="0" applyFont="1" applyFill="1" applyBorder="1"/>
    <xf numFmtId="0" fontId="28" fillId="4" borderId="0" xfId="13" applyFont="1" applyFill="1" applyBorder="1" applyAlignment="1">
      <alignment horizontal="left" vertical="center"/>
    </xf>
    <xf numFmtId="0" fontId="28" fillId="4" borderId="0" xfId="14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indent="1"/>
    </xf>
    <xf numFmtId="0" fontId="1" fillId="4" borderId="0" xfId="50" applyNumberFormat="1" applyFont="1" applyFill="1" applyBorder="1">
      <alignment horizontal="left" vertical="top" wrapText="1" indent="1"/>
    </xf>
    <xf numFmtId="0" fontId="1" fillId="4" borderId="0" xfId="51" applyNumberFormat="1" applyFont="1" applyFill="1">
      <alignment horizontal="left" vertical="top" wrapText="1" indent="1"/>
    </xf>
    <xf numFmtId="0" fontId="8" fillId="5" borderId="0" xfId="12" applyFont="1" applyFill="1" applyAlignment="1">
      <alignment vertical="center"/>
    </xf>
    <xf numFmtId="0" fontId="24" fillId="5" borderId="0" xfId="12" applyFont="1" applyFill="1" applyAlignment="1"/>
    <xf numFmtId="0" fontId="28" fillId="7" borderId="0" xfId="13" applyFont="1" applyFill="1" applyBorder="1" applyAlignment="1">
      <alignment horizontal="left" vertical="center"/>
    </xf>
    <xf numFmtId="0" fontId="28" fillId="7" borderId="0" xfId="14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left"/>
    </xf>
    <xf numFmtId="0" fontId="5" fillId="7" borderId="1" xfId="0" applyFont="1" applyFill="1" applyBorder="1"/>
    <xf numFmtId="0" fontId="1" fillId="6" borderId="1" xfId="0" applyFont="1" applyFill="1" applyBorder="1"/>
    <xf numFmtId="0" fontId="25" fillId="3" borderId="1" xfId="0" applyFont="1" applyFill="1" applyBorder="1" applyAlignment="1">
      <alignment horizontal="left"/>
    </xf>
    <xf numFmtId="0" fontId="25" fillId="4" borderId="1" xfId="0" applyFont="1" applyFill="1" applyBorder="1" applyAlignment="1">
      <alignment horizontal="left"/>
    </xf>
    <xf numFmtId="0" fontId="25" fillId="6" borderId="1" xfId="0" applyFont="1" applyFill="1" applyBorder="1" applyAlignment="1">
      <alignment horizontal="left"/>
    </xf>
    <xf numFmtId="0" fontId="25" fillId="7" borderId="1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 indent="1"/>
    </xf>
    <xf numFmtId="0" fontId="25" fillId="6" borderId="0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left"/>
    </xf>
    <xf numFmtId="0" fontId="29" fillId="7" borderId="0" xfId="0" applyFont="1" applyFill="1" applyBorder="1" applyAlignment="1">
      <alignment horizontal="left" indent="1"/>
    </xf>
    <xf numFmtId="0" fontId="1" fillId="4" borderId="1" xfId="0" applyFont="1" applyFill="1" applyBorder="1" applyAlignment="1">
      <alignment horizontal="left" indent="1"/>
    </xf>
    <xf numFmtId="0" fontId="2" fillId="7" borderId="0" xfId="0" applyFont="1" applyFill="1" applyBorder="1"/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Day" xfId="49"/>
    <cellStyle name="Day Detail" xfId="50"/>
    <cellStyle name="Notes" xfId="51"/>
    <cellStyle name="Notes Header" xfId="52"/>
  </cellStyles>
  <dxfs count="2">
    <dxf>
      <font>
        <b val="0"/>
        <i val="0"/>
        <color theme="6" tint="-0.499984740745262"/>
      </font>
    </dxf>
    <dxf>
      <font>
        <b val="0"/>
        <i val="0"/>
        <color rgb="FF74747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00B4C6E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7" Type="http://schemas.openxmlformats.org/officeDocument/2006/relationships/image" Target="../media/image15.png"/><Relationship Id="rId16" Type="http://schemas.openxmlformats.org/officeDocument/2006/relationships/hyperlink" Target="http://www.excelnav.com" TargetMode="External"/><Relationship Id="rId15" Type="http://schemas.openxmlformats.org/officeDocument/2006/relationships/image" Target="../media/image14.png"/><Relationship Id="rId14" Type="http://schemas.openxmlformats.org/officeDocument/2006/relationships/hyperlink" Target="https://ko-fi.com/excelnav" TargetMode="External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1325891</xdr:colOff>
      <xdr:row>1</xdr:row>
      <xdr:rowOff>0</xdr:rowOff>
    </xdr:from>
    <xdr:to>
      <xdr:col>9</xdr:col>
      <xdr:colOff>0</xdr:colOff>
      <xdr:row>2</xdr:row>
      <xdr:rowOff>0</xdr:rowOff>
    </xdr:to>
    <xdr:pic>
      <xdr:nvPicPr>
        <xdr:cNvPr id="3" name="Picture 2" descr="Header image showing a teacher with students raising their hands.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5775960" y="114300"/>
          <a:ext cx="456438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858456</xdr:colOff>
      <xdr:row>1</xdr:row>
      <xdr:rowOff>0</xdr:rowOff>
    </xdr:from>
    <xdr:to>
      <xdr:col>5</xdr:col>
      <xdr:colOff>520997</xdr:colOff>
      <xdr:row>2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07965" y="114300"/>
          <a:ext cx="110299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1361943</xdr:colOff>
      <xdr:row>18</xdr:row>
      <xdr:rowOff>0</xdr:rowOff>
    </xdr:from>
    <xdr:to>
      <xdr:col>9</xdr:col>
      <xdr:colOff>0</xdr:colOff>
      <xdr:row>19</xdr:row>
      <xdr:rowOff>0</xdr:rowOff>
    </xdr:to>
    <xdr:pic>
      <xdr:nvPicPr>
        <xdr:cNvPr id="6" name="Picture 5" descr="Header image showing students lined up entering a school bus.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811520" y="7757160"/>
          <a:ext cx="452882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863414</xdr:colOff>
      <xdr:row>17</xdr:row>
      <xdr:rowOff>115903</xdr:rowOff>
    </xdr:from>
    <xdr:to>
      <xdr:col>5</xdr:col>
      <xdr:colOff>525955</xdr:colOff>
      <xdr:row>19</xdr:row>
      <xdr:rowOff>1603</xdr:rowOff>
    </xdr:to>
    <xdr:pic>
      <xdr:nvPicPr>
        <xdr:cNvPr id="8" name="Picture 7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3045" y="7757160"/>
          <a:ext cx="1102995" cy="118237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1360251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9" name="Picture 8" descr="Header image showing a kid exploring a scientific model.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5810250" y="15400020"/>
          <a:ext cx="453009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860206</xdr:colOff>
      <xdr:row>35</xdr:row>
      <xdr:rowOff>1098</xdr:rowOff>
    </xdr:from>
    <xdr:to>
      <xdr:col>5</xdr:col>
      <xdr:colOff>522747</xdr:colOff>
      <xdr:row>36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09870" y="15400655"/>
          <a:ext cx="1102995" cy="1180465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1357079</xdr:colOff>
      <xdr:row>52</xdr:row>
      <xdr:rowOff>0</xdr:rowOff>
    </xdr:from>
    <xdr:to>
      <xdr:col>9</xdr:col>
      <xdr:colOff>0</xdr:colOff>
      <xdr:row>53</xdr:row>
      <xdr:rowOff>0</xdr:rowOff>
    </xdr:to>
    <xdr:pic>
      <xdr:nvPicPr>
        <xdr:cNvPr id="11" name="Picture 10" descr="Header image showing a student smiling and waving while inside a school bus.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5807075" y="23042880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858697</xdr:colOff>
      <xdr:row>52</xdr:row>
      <xdr:rowOff>40</xdr:rowOff>
    </xdr:from>
    <xdr:to>
      <xdr:col>5</xdr:col>
      <xdr:colOff>521238</xdr:colOff>
      <xdr:row>53</xdr:row>
      <xdr:rowOff>40</xdr:rowOff>
    </xdr:to>
    <xdr:pic>
      <xdr:nvPicPr>
        <xdr:cNvPr id="12" name="Picture 11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08600" y="23042880"/>
          <a:ext cx="110236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69</xdr:row>
      <xdr:rowOff>0</xdr:rowOff>
    </xdr:from>
    <xdr:to>
      <xdr:col>9</xdr:col>
      <xdr:colOff>1</xdr:colOff>
      <xdr:row>70</xdr:row>
      <xdr:rowOff>0</xdr:rowOff>
    </xdr:to>
    <xdr:pic>
      <xdr:nvPicPr>
        <xdr:cNvPr id="15" name="Picture 14" descr="Header image showing a student looking at a world map.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5807075" y="30685740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860511</xdr:colOff>
      <xdr:row>69</xdr:row>
      <xdr:rowOff>449</xdr:rowOff>
    </xdr:from>
    <xdr:to>
      <xdr:col>5</xdr:col>
      <xdr:colOff>523052</xdr:colOff>
      <xdr:row>70</xdr:row>
      <xdr:rowOff>449</xdr:rowOff>
    </xdr:to>
    <xdr:pic>
      <xdr:nvPicPr>
        <xdr:cNvPr id="16" name="Picture 15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30685740"/>
          <a:ext cx="110236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1381285</xdr:colOff>
      <xdr:row>86</xdr:row>
      <xdr:rowOff>0</xdr:rowOff>
    </xdr:from>
    <xdr:to>
      <xdr:col>9</xdr:col>
      <xdr:colOff>0</xdr:colOff>
      <xdr:row>87</xdr:row>
      <xdr:rowOff>0</xdr:rowOff>
    </xdr:to>
    <xdr:pic>
      <xdr:nvPicPr>
        <xdr:cNvPr id="17" name="Picture 16" descr="Header image showing two students with different nationality.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5831205" y="38328600"/>
          <a:ext cx="450913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859357</xdr:colOff>
      <xdr:row>85</xdr:row>
      <xdr:rowOff>113016</xdr:rowOff>
    </xdr:from>
    <xdr:to>
      <xdr:col>5</xdr:col>
      <xdr:colOff>521898</xdr:colOff>
      <xdr:row>87</xdr:row>
      <xdr:rowOff>5066</xdr:rowOff>
    </xdr:to>
    <xdr:pic>
      <xdr:nvPicPr>
        <xdr:cNvPr id="18" name="Picture 17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09235" y="38326695"/>
          <a:ext cx="1102360" cy="11874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1357078</xdr:colOff>
      <xdr:row>103</xdr:row>
      <xdr:rowOff>0</xdr:rowOff>
    </xdr:from>
    <xdr:to>
      <xdr:col>9</xdr:col>
      <xdr:colOff>0</xdr:colOff>
      <xdr:row>104</xdr:row>
      <xdr:rowOff>0</xdr:rowOff>
    </xdr:to>
    <xdr:pic>
      <xdr:nvPicPr>
        <xdr:cNvPr id="19" name="Picture 18" descr="Header image showing a student learning to play an instrument.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5807075" y="45971460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858861</xdr:colOff>
      <xdr:row>103</xdr:row>
      <xdr:rowOff>1686</xdr:rowOff>
    </xdr:from>
    <xdr:to>
      <xdr:col>5</xdr:col>
      <xdr:colOff>521402</xdr:colOff>
      <xdr:row>104</xdr:row>
      <xdr:rowOff>1686</xdr:rowOff>
    </xdr:to>
    <xdr:pic>
      <xdr:nvPicPr>
        <xdr:cNvPr id="20" name="Picture 19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08600" y="45972730"/>
          <a:ext cx="110299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1381283</xdr:colOff>
      <xdr:row>120</xdr:row>
      <xdr:rowOff>0</xdr:rowOff>
    </xdr:from>
    <xdr:to>
      <xdr:col>9</xdr:col>
      <xdr:colOff>0</xdr:colOff>
      <xdr:row>121</xdr:row>
      <xdr:rowOff>0</xdr:rowOff>
    </xdr:to>
    <xdr:pic>
      <xdr:nvPicPr>
        <xdr:cNvPr id="21" name="Picture 20" descr="Header image showing a teacher guiding two students.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5831205" y="53606700"/>
          <a:ext cx="450913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860593</xdr:colOff>
      <xdr:row>119</xdr:row>
      <xdr:rowOff>113388</xdr:rowOff>
    </xdr:from>
    <xdr:to>
      <xdr:col>5</xdr:col>
      <xdr:colOff>523134</xdr:colOff>
      <xdr:row>121</xdr:row>
      <xdr:rowOff>5438</xdr:rowOff>
    </xdr:to>
    <xdr:pic>
      <xdr:nvPicPr>
        <xdr:cNvPr id="22" name="Picture 21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53605430"/>
          <a:ext cx="1102360" cy="118745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137</xdr:row>
      <xdr:rowOff>0</xdr:rowOff>
    </xdr:from>
    <xdr:to>
      <xdr:col>9</xdr:col>
      <xdr:colOff>1</xdr:colOff>
      <xdr:row>138</xdr:row>
      <xdr:rowOff>0</xdr:rowOff>
    </xdr:to>
    <xdr:pic>
      <xdr:nvPicPr>
        <xdr:cNvPr id="23" name="Picture 22" descr="Header image showing two kids having fun while experimenting in a lab.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5807075" y="61249560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860593</xdr:colOff>
      <xdr:row>137</xdr:row>
      <xdr:rowOff>147</xdr:rowOff>
    </xdr:from>
    <xdr:to>
      <xdr:col>5</xdr:col>
      <xdr:colOff>523134</xdr:colOff>
      <xdr:row>138</xdr:row>
      <xdr:rowOff>147</xdr:rowOff>
    </xdr:to>
    <xdr:pic>
      <xdr:nvPicPr>
        <xdr:cNvPr id="24" name="Picture 23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61249560"/>
          <a:ext cx="110236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1357080</xdr:colOff>
      <xdr:row>154</xdr:row>
      <xdr:rowOff>0</xdr:rowOff>
    </xdr:from>
    <xdr:to>
      <xdr:col>9</xdr:col>
      <xdr:colOff>0</xdr:colOff>
      <xdr:row>155</xdr:row>
      <xdr:rowOff>0</xdr:rowOff>
    </xdr:to>
    <xdr:pic>
      <xdr:nvPicPr>
        <xdr:cNvPr id="25" name="Picture 24" descr="Header image showing four kids walking with their backpacks.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5807075" y="68892420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860595</xdr:colOff>
      <xdr:row>154</xdr:row>
      <xdr:rowOff>146</xdr:rowOff>
    </xdr:from>
    <xdr:to>
      <xdr:col>5</xdr:col>
      <xdr:colOff>523136</xdr:colOff>
      <xdr:row>155</xdr:row>
      <xdr:rowOff>146</xdr:rowOff>
    </xdr:to>
    <xdr:pic>
      <xdr:nvPicPr>
        <xdr:cNvPr id="26" name="Picture 25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68892420"/>
          <a:ext cx="110236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171</xdr:row>
      <xdr:rowOff>0</xdr:rowOff>
    </xdr:from>
    <xdr:to>
      <xdr:col>9</xdr:col>
      <xdr:colOff>0</xdr:colOff>
      <xdr:row>172</xdr:row>
      <xdr:rowOff>0</xdr:rowOff>
    </xdr:to>
    <xdr:pic>
      <xdr:nvPicPr>
        <xdr:cNvPr id="38" name="Picture 37" descr="Header image showing a kid writing inside a class.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5807075" y="76544805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860599</xdr:colOff>
      <xdr:row>171</xdr:row>
      <xdr:rowOff>146</xdr:rowOff>
    </xdr:from>
    <xdr:to>
      <xdr:col>5</xdr:col>
      <xdr:colOff>523140</xdr:colOff>
      <xdr:row>172</xdr:row>
      <xdr:rowOff>146</xdr:rowOff>
    </xdr:to>
    <xdr:pic>
      <xdr:nvPicPr>
        <xdr:cNvPr id="39" name="Picture 38"/>
        <xdr:cNvPicPr>
          <a:picLocks noChangeAspect="1"/>
        </xdr:cNvPicPr>
      </xdr:nvPicPr>
      <xdr:blipFill>
        <a:blip r:embed="rId2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76544805"/>
          <a:ext cx="110236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1357079</xdr:colOff>
      <xdr:row>188</xdr:row>
      <xdr:rowOff>0</xdr:rowOff>
    </xdr:from>
    <xdr:to>
      <xdr:col>9</xdr:col>
      <xdr:colOff>0</xdr:colOff>
      <xdr:row>189</xdr:row>
      <xdr:rowOff>0</xdr:rowOff>
    </xdr:to>
    <xdr:pic>
      <xdr:nvPicPr>
        <xdr:cNvPr id="40" name="Picture 39" descr="Header image showing kids running with their backpacks.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5807075" y="84187665"/>
          <a:ext cx="45332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860604</xdr:colOff>
      <xdr:row>188</xdr:row>
      <xdr:rowOff>144</xdr:rowOff>
    </xdr:from>
    <xdr:to>
      <xdr:col>5</xdr:col>
      <xdr:colOff>523145</xdr:colOff>
      <xdr:row>189</xdr:row>
      <xdr:rowOff>144</xdr:rowOff>
    </xdr:to>
    <xdr:pic>
      <xdr:nvPicPr>
        <xdr:cNvPr id="41" name="Picture 40"/>
        <xdr:cNvPicPr>
          <a:picLocks noChangeAspect="1"/>
        </xdr:cNvPicPr>
      </xdr:nvPicPr>
      <xdr:blipFill>
        <a:blip r:embed="rId2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>
        <a:xfrm>
          <a:off x="5310505" y="84187665"/>
          <a:ext cx="1102360" cy="11811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</xdr:row>
      <xdr:rowOff>0</xdr:rowOff>
    </xdr:from>
    <xdr:to>
      <xdr:col>23</xdr:col>
      <xdr:colOff>643255</xdr:colOff>
      <xdr:row>8</xdr:row>
      <xdr:rowOff>228600</xdr:rowOff>
    </xdr:to>
    <xdr:grpSp>
      <xdr:nvGrpSpPr>
        <xdr:cNvPr id="2" name="组合 1"/>
        <xdr:cNvGrpSpPr/>
      </xdr:nvGrpSpPr>
      <xdr:grpSpPr>
        <a:xfrm>
          <a:off x="15087600" y="114300"/>
          <a:ext cx="5390515" cy="3808095"/>
          <a:chOff x="13560" y="374"/>
          <a:chExt cx="8489" cy="5921"/>
        </a:xfrm>
      </xdr:grpSpPr>
      <xdr:sp>
        <xdr:nvSpPr>
          <xdr:cNvPr id="4" name="文本框 3">
            <a:hlinkClick xmlns:r="http://schemas.openxmlformats.org/officeDocument/2006/relationships" r:id="rId14"/>
          </xdr:cNvPr>
          <xdr:cNvSpPr txBox="1"/>
        </xdr:nvSpPr>
        <xdr:spPr>
          <a:xfrm>
            <a:off x="13575" y="1935"/>
            <a:ext cx="8475" cy="4361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CN" altLang="en-US" sz="1200"/>
              <a:t>Enjoying this template?​​</a:t>
            </a:r>
            <a:endParaRPr lang="zh-CN" altLang="en-US" sz="1200"/>
          </a:p>
          <a:p>
            <a:pPr algn="l"/>
            <a:r>
              <a:rPr lang="zh-CN" altLang="en-US" sz="1200"/>
              <a:t>This template is completely free. If it saved you time or helped your business, consider buying me a coffee to support the creation of more free resources!</a:t>
            </a:r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endParaRPr lang="zh-CN" altLang="en-US" sz="1100"/>
          </a:p>
          <a:p>
            <a:pPr algn="l"/>
            <a:r>
              <a:rPr lang="zh-CN" altLang="en-US" sz="1200"/>
              <a:t>​Scan or visit:​​ ko-fi.com/</a:t>
            </a:r>
            <a:r>
              <a:rPr lang="en-US" altLang="zh-CN" sz="1200"/>
              <a:t>excelnav</a:t>
            </a:r>
            <a:endParaRPr lang="en-US" altLang="zh-CN" sz="1100"/>
          </a:p>
          <a:p>
            <a:pPr algn="l"/>
            <a:r>
              <a:rPr lang="zh-CN" altLang="en-US" sz="1600" b="1"/>
              <a:t>Thank you for your support!</a:t>
            </a:r>
            <a:endParaRPr lang="zh-CN" altLang="en-US" sz="1600" b="1"/>
          </a:p>
        </xdr:txBody>
      </xdr:sp>
      <xdr:pic>
        <xdr:nvPicPr>
          <xdr:cNvPr id="7" name="图片 6" descr="kofi"/>
          <xdr:cNvPicPr>
            <a:picLocks noChangeAspect="1"/>
          </xdr:cNvPicPr>
        </xdr:nvPicPr>
        <xdr:blipFill>
          <a:blip r:embed="rId15"/>
          <a:stretch>
            <a:fillRect/>
          </a:stretch>
        </xdr:blipFill>
        <xdr:spPr>
          <a:xfrm>
            <a:off x="13605" y="2895"/>
            <a:ext cx="2174" cy="2174"/>
          </a:xfrm>
          <a:prstGeom prst="rect">
            <a:avLst/>
          </a:prstGeom>
        </xdr:spPr>
      </xdr:pic>
      <xdr:grpSp>
        <xdr:nvGrpSpPr>
          <xdr:cNvPr id="13" name="组合 12"/>
          <xdr:cNvGrpSpPr/>
        </xdr:nvGrpSpPr>
        <xdr:grpSpPr>
          <a:xfrm>
            <a:off x="13560" y="374"/>
            <a:ext cx="6750" cy="1462"/>
            <a:chOff x="26775" y="2399"/>
            <a:chExt cx="6750" cy="1470"/>
          </a:xfrm>
        </xdr:grpSpPr>
        <xdr:sp>
          <xdr:nvSpPr>
            <xdr:cNvPr id="14" name="文本框 13"/>
            <xdr:cNvSpPr txBox="1"/>
          </xdr:nvSpPr>
          <xdr:spPr>
            <a:xfrm>
              <a:off x="26775" y="2399"/>
              <a:ext cx="6750" cy="1471"/>
            </a:xfrm>
            <a:prstGeom prst="rect">
              <a:avLst/>
            </a:prstGeom>
            <a:noFill/>
            <a:ln w="9525" cmpd="sng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chemeClr val="lt1"/>
                  </a:solidFill>
                </a14:hiddenFill>
              </a:ext>
            </a:extLst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>
              <a:defPPr>
                <a:defRPr lang="zh-CN">
                  <a:solidFill>
                    <a:schemeClr val="dk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 sz="1200"/>
            </a:p>
            <a:p>
              <a:pPr algn="l"/>
              <a:endParaRPr lang="zh-CN" altLang="en-US" sz="1200"/>
            </a:p>
            <a:p>
              <a:pPr algn="l"/>
              <a:endParaRPr lang="zh-CN" altLang="en-US" sz="1200"/>
            </a:p>
            <a:p>
              <a:pPr algn="l"/>
              <a:r>
                <a:rPr lang="zh-CN" altLang="en-US" sz="1200"/>
                <a:t>For More Practical Templates, Please Visit Our Website.​</a:t>
              </a:r>
              <a:endParaRPr lang="zh-CN" altLang="en-US" sz="1200"/>
            </a:p>
          </xdr:txBody>
        </xdr:sp>
        <xdr:pic>
          <xdr:nvPicPr>
            <xdr:cNvPr id="27" name="图片 26" descr="未标题-1">
              <a:hlinkClick xmlns:r="http://schemas.openxmlformats.org/officeDocument/2006/relationships" r:id="rId16"/>
            </xdr:cNvPr>
            <xdr:cNvPicPr>
              <a:picLocks noChangeAspect="1"/>
            </xdr:cNvPicPr>
          </xdr:nvPicPr>
          <xdr:blipFill>
            <a:blip r:embed="rId17"/>
            <a:stretch>
              <a:fillRect/>
            </a:stretch>
          </xdr:blipFill>
          <xdr:spPr>
            <a:xfrm>
              <a:off x="26790" y="2700"/>
              <a:ext cx="2911" cy="600"/>
            </a:xfrm>
            <a:prstGeom prst="rect">
              <a:avLst/>
            </a:prstGeom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32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003ACC"/>
      </a:accent1>
      <a:accent2>
        <a:srgbClr val="7FBBFD"/>
      </a:accent2>
      <a:accent3>
        <a:srgbClr val="98D529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Custom 30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autoPageBreaks="0"/>
  </sheetPr>
  <dimension ref="A1:J204"/>
  <sheetViews>
    <sheetView showGridLines="0" tabSelected="1" zoomScalePageLayoutView="60" workbookViewId="0">
      <selection activeCell="M11" sqref="M11"/>
    </sheetView>
  </sheetViews>
  <sheetFormatPr defaultColWidth="8.9" defaultRowHeight="16.5"/>
  <cols>
    <col min="1" max="1" width="1.7" style="8" customWidth="1"/>
    <col min="2" max="8" width="18.9" style="8" customWidth="1"/>
    <col min="9" max="9" width="1.7" style="9" customWidth="1"/>
    <col min="10" max="10" width="8.9" style="6"/>
    <col min="11" max="16384" width="8.9" style="8"/>
  </cols>
  <sheetData>
    <row r="1" ht="9" customHeight="1"/>
    <row r="2" ht="93" customHeight="1" spans="1:9">
      <c r="A2" s="10"/>
      <c r="B2" s="11">
        <v>2025</v>
      </c>
      <c r="C2" s="12" t="s">
        <v>0</v>
      </c>
      <c r="D2" s="12"/>
      <c r="E2" s="13"/>
      <c r="F2" s="14"/>
      <c r="G2" s="14"/>
      <c r="H2" s="14"/>
      <c r="I2" s="95"/>
    </row>
    <row r="3" s="1" customFormat="1" ht="27.9" customHeight="1" spans="1:10">
      <c r="A3" s="15"/>
      <c r="B3" s="16" t="s">
        <v>1</v>
      </c>
      <c r="C3" s="17" t="str">
        <f>(TEXT(C5,"dddd"))</f>
        <v>Tuesday</v>
      </c>
      <c r="D3" s="16" t="str">
        <f>TEXT(D5,"dddd")</f>
        <v>Wednesday</v>
      </c>
      <c r="E3" s="17" t="str">
        <f>TEXT(E5,"dddd")</f>
        <v>Thursday</v>
      </c>
      <c r="F3" s="16" t="str">
        <f>TEXT(F5,"dddd")</f>
        <v>Friday</v>
      </c>
      <c r="G3" s="17" t="str">
        <f>TEXT(G5,"dddd")</f>
        <v>Saturday</v>
      </c>
      <c r="H3" s="16" t="str">
        <f>(TEXT(H5,"dddd"))</f>
        <v>Sunday</v>
      </c>
      <c r="I3" s="96"/>
      <c r="J3" s="97"/>
    </row>
    <row r="4" s="1" customFormat="1" ht="10.95" customHeight="1" spans="1:10">
      <c r="A4" s="18"/>
      <c r="B4" s="19"/>
      <c r="C4" s="20"/>
      <c r="D4" s="19"/>
      <c r="E4" s="20"/>
      <c r="F4" s="19"/>
      <c r="G4" s="20"/>
      <c r="H4" s="19"/>
      <c r="I4" s="98"/>
      <c r="J4" s="97"/>
    </row>
    <row r="5" s="2" customFormat="1" ht="24" customHeight="1" spans="1:10">
      <c r="A5" s="21"/>
      <c r="B5" s="22">
        <f t="array" ref="B5:H5">Days+1+DATE(Calendar1Year,Calendar1MonthOption,1)-WEEKDAY(DATE(Calendar1Year,Calendar1MonthOption,1),WeekdayOption)</f>
        <v>45901</v>
      </c>
      <c r="C5" s="22">
        <v>45902</v>
      </c>
      <c r="D5" s="22">
        <v>45903</v>
      </c>
      <c r="E5" s="22">
        <v>45904</v>
      </c>
      <c r="F5" s="22">
        <v>45905</v>
      </c>
      <c r="G5" s="22">
        <v>45906</v>
      </c>
      <c r="H5" s="23">
        <v>45907</v>
      </c>
      <c r="I5" s="99"/>
      <c r="J5" s="100"/>
    </row>
    <row r="6" s="3" customFormat="1" ht="51" customHeight="1" spans="1:10">
      <c r="A6" s="24"/>
      <c r="B6" s="25"/>
      <c r="C6" s="26"/>
      <c r="D6" s="26"/>
      <c r="E6" s="26"/>
      <c r="F6" s="26"/>
      <c r="G6" s="26"/>
      <c r="H6" s="27"/>
      <c r="I6" s="101"/>
      <c r="J6" s="102"/>
    </row>
    <row r="7" s="2" customFormat="1" ht="24" customHeight="1" spans="1:10">
      <c r="A7" s="21"/>
      <c r="B7" s="28">
        <f t="array" ref="B7:H7">Days+8+DATE(Calendar1Year,Calendar1MonthOption,1)-WEEKDAY(DATE(Calendar1Year,Calendar1MonthOption,1),WeekdayOption)</f>
        <v>45908</v>
      </c>
      <c r="C7" s="22">
        <v>45909</v>
      </c>
      <c r="D7" s="22">
        <v>45910</v>
      </c>
      <c r="E7" s="22">
        <v>45911</v>
      </c>
      <c r="F7" s="22">
        <v>45912</v>
      </c>
      <c r="G7" s="22">
        <v>45913</v>
      </c>
      <c r="H7" s="23">
        <v>45914</v>
      </c>
      <c r="I7" s="99"/>
      <c r="J7" s="100"/>
    </row>
    <row r="8" s="3" customFormat="1" ht="51" customHeight="1" spans="1:10">
      <c r="A8" s="24"/>
      <c r="B8" s="25"/>
      <c r="C8" s="26"/>
      <c r="D8" s="26"/>
      <c r="E8" s="26" t="s">
        <v>2</v>
      </c>
      <c r="F8" s="26"/>
      <c r="G8" s="26"/>
      <c r="H8" s="27"/>
      <c r="I8" s="101"/>
      <c r="J8" s="102"/>
    </row>
    <row r="9" s="2" customFormat="1" ht="24" customHeight="1" spans="1:10">
      <c r="A9" s="21"/>
      <c r="B9" s="28">
        <f t="array" ref="B9:H9">Days+15+DATE(Calendar1Year,Calendar1MonthOption,1)-WEEKDAY(DATE(Calendar1Year,Calendar1MonthOption,1),WeekdayOption)</f>
        <v>45915</v>
      </c>
      <c r="C9" s="22">
        <v>45916</v>
      </c>
      <c r="D9" s="22">
        <v>45917</v>
      </c>
      <c r="E9" s="22">
        <v>45918</v>
      </c>
      <c r="F9" s="22">
        <v>45919</v>
      </c>
      <c r="G9" s="22">
        <v>45920</v>
      </c>
      <c r="H9" s="23">
        <v>45921</v>
      </c>
      <c r="I9" s="99"/>
      <c r="J9" s="100"/>
    </row>
    <row r="10" s="3" customFormat="1" ht="51" customHeight="1" spans="1:10">
      <c r="A10" s="24"/>
      <c r="B10" s="25"/>
      <c r="C10" s="26"/>
      <c r="D10" s="26"/>
      <c r="E10" s="26"/>
      <c r="F10" s="26"/>
      <c r="G10" s="26"/>
      <c r="H10" s="27"/>
      <c r="I10" s="101"/>
      <c r="J10" s="102"/>
    </row>
    <row r="11" s="2" customFormat="1" ht="24" customHeight="1" spans="1:10">
      <c r="A11" s="21"/>
      <c r="B11" s="28">
        <f t="array" ref="B11:H11">Days+22+DATE(Calendar1Year,Calendar1MonthOption,1)-WEEKDAY(DATE(Calendar1Year,Calendar1MonthOption,1),WeekdayOption)</f>
        <v>45922</v>
      </c>
      <c r="C11" s="22">
        <v>45923</v>
      </c>
      <c r="D11" s="22">
        <v>45924</v>
      </c>
      <c r="E11" s="22">
        <v>45925</v>
      </c>
      <c r="F11" s="22">
        <v>45926</v>
      </c>
      <c r="G11" s="22">
        <v>45927</v>
      </c>
      <c r="H11" s="23">
        <v>45928</v>
      </c>
      <c r="I11" s="99"/>
      <c r="J11" s="100"/>
    </row>
    <row r="12" s="3" customFormat="1" ht="51" customHeight="1" spans="1:10">
      <c r="A12" s="24"/>
      <c r="B12" s="25"/>
      <c r="C12" s="26"/>
      <c r="D12" s="26"/>
      <c r="E12" s="26"/>
      <c r="F12" s="26"/>
      <c r="G12" s="26"/>
      <c r="H12" s="27"/>
      <c r="I12" s="101"/>
      <c r="J12" s="102"/>
    </row>
    <row r="13" s="2" customFormat="1" ht="24" customHeight="1" spans="1:10">
      <c r="A13" s="21"/>
      <c r="B13" s="28">
        <f t="array" ref="B13:H13">Days+29+DATE(Calendar1Year,Calendar1MonthOption,1)-WEEKDAY(DATE(Calendar1Year,Calendar1MonthOption,1),WeekdayOption)</f>
        <v>45929</v>
      </c>
      <c r="C13" s="22">
        <v>45930</v>
      </c>
      <c r="D13" s="22">
        <v>45931</v>
      </c>
      <c r="E13" s="22">
        <v>45932</v>
      </c>
      <c r="F13" s="22">
        <v>45933</v>
      </c>
      <c r="G13" s="22">
        <v>45934</v>
      </c>
      <c r="H13" s="22">
        <v>45935</v>
      </c>
      <c r="I13" s="99"/>
      <c r="J13" s="100"/>
    </row>
    <row r="14" s="3" customFormat="1" ht="51" customHeight="1" spans="1:10">
      <c r="A14" s="24"/>
      <c r="B14" s="25"/>
      <c r="C14" s="26"/>
      <c r="D14" s="29"/>
      <c r="E14" s="29"/>
      <c r="F14" s="29"/>
      <c r="G14" s="29"/>
      <c r="H14" s="27"/>
      <c r="I14" s="101"/>
      <c r="J14" s="102"/>
    </row>
    <row r="15" s="4" customFormat="1" ht="24" customHeight="1" spans="1:10">
      <c r="A15" s="30"/>
      <c r="B15" s="22">
        <f t="array" ref="B15:C15">Days+36+DATE(Calendar1Year,Calendar1MonthOption,1)-WEEKDAY(DATE(Calendar1Year,Calendar1MonthOption,1),WeekdayOption)</f>
        <v>45936</v>
      </c>
      <c r="C15" s="22">
        <v>45937</v>
      </c>
      <c r="D15" s="31" t="s">
        <v>3</v>
      </c>
      <c r="E15" s="32"/>
      <c r="F15" s="32"/>
      <c r="G15" s="32"/>
      <c r="H15" s="33"/>
      <c r="I15" s="103"/>
      <c r="J15" s="104"/>
    </row>
    <row r="16" s="3" customFormat="1" ht="51" customHeight="1" spans="1:10">
      <c r="A16" s="24"/>
      <c r="B16" s="34"/>
      <c r="C16" s="35"/>
      <c r="D16" s="36"/>
      <c r="E16" s="37"/>
      <c r="F16" s="37"/>
      <c r="G16" s="37"/>
      <c r="H16" s="38"/>
      <c r="I16" s="101"/>
      <c r="J16" s="102"/>
    </row>
    <row r="17" s="5" customFormat="1" ht="10.95" customHeight="1" spans="1:10">
      <c r="A17" s="39"/>
      <c r="B17" s="40"/>
      <c r="C17" s="40"/>
      <c r="D17" s="41"/>
      <c r="E17" s="41"/>
      <c r="F17" s="41"/>
      <c r="G17" s="41"/>
      <c r="H17" s="41"/>
      <c r="I17" s="105"/>
      <c r="J17" s="106"/>
    </row>
    <row r="18" s="6" customFormat="1" ht="9" customHeight="1" spans="2:9">
      <c r="B18" s="42"/>
      <c r="C18" s="42"/>
      <c r="D18" s="43"/>
      <c r="E18" s="43"/>
      <c r="F18" s="43"/>
      <c r="G18" s="43"/>
      <c r="H18" s="43"/>
      <c r="I18" s="9"/>
    </row>
    <row r="19" ht="93" customHeight="1" spans="1:9">
      <c r="A19" s="44"/>
      <c r="B19" s="45">
        <f>YEAR(DATE(Calendar1Year,Calendar1MonthOption+1,1))</f>
        <v>2025</v>
      </c>
      <c r="C19" s="46" t="str">
        <f>TEXT(DATE(Calendar1Year,Calendar1MonthOption+1,1),"mmmm")</f>
        <v>October</v>
      </c>
      <c r="D19" s="46"/>
      <c r="E19" s="47"/>
      <c r="F19" s="48"/>
      <c r="G19" s="48"/>
      <c r="H19" s="48"/>
      <c r="I19" s="107"/>
    </row>
    <row r="20" s="1" customFormat="1" ht="27.9" customHeight="1" spans="1:10">
      <c r="A20" s="49"/>
      <c r="B20" s="50" t="str">
        <f t="shared" ref="B20:H20" si="0">TEXT(B22,"dddd")</f>
        <v>Monday</v>
      </c>
      <c r="C20" s="51" t="str">
        <f t="shared" si="0"/>
        <v>Tuesday</v>
      </c>
      <c r="D20" s="50" t="str">
        <f t="shared" si="0"/>
        <v>Wednesday</v>
      </c>
      <c r="E20" s="51" t="str">
        <f t="shared" si="0"/>
        <v>Thursday</v>
      </c>
      <c r="F20" s="50" t="str">
        <f t="shared" si="0"/>
        <v>Friday</v>
      </c>
      <c r="G20" s="51" t="str">
        <f t="shared" si="0"/>
        <v>Saturday</v>
      </c>
      <c r="H20" s="50" t="str">
        <f t="shared" si="0"/>
        <v>Sunday</v>
      </c>
      <c r="I20" s="108"/>
      <c r="J20" s="97"/>
    </row>
    <row r="21" s="1" customFormat="1" ht="10.95" customHeight="1" spans="1:10">
      <c r="A21" s="52"/>
      <c r="B21" s="53"/>
      <c r="C21" s="54"/>
      <c r="D21" s="53"/>
      <c r="E21" s="54"/>
      <c r="F21" s="53"/>
      <c r="G21" s="54"/>
      <c r="H21" s="53"/>
      <c r="I21" s="109"/>
      <c r="J21" s="97"/>
    </row>
    <row r="22" s="4" customFormat="1" ht="24" customHeight="1" spans="1:10">
      <c r="A22" s="55"/>
      <c r="B22" s="56">
        <f t="array" ref="B22:H22">Days+1+DATE(Calendar2Year,Calendar2MonthOption,1)-WEEKDAY(DATE(Calendar2Year,Calendar2MonthOption,1),WeekdayOption)</f>
        <v>45929</v>
      </c>
      <c r="C22" s="57">
        <v>45930</v>
      </c>
      <c r="D22" s="57">
        <v>45931</v>
      </c>
      <c r="E22" s="57">
        <v>45932</v>
      </c>
      <c r="F22" s="57">
        <v>45933</v>
      </c>
      <c r="G22" s="57">
        <v>45934</v>
      </c>
      <c r="H22" s="57">
        <v>45935</v>
      </c>
      <c r="I22" s="110"/>
      <c r="J22" s="104"/>
    </row>
    <row r="23" s="7" customFormat="1" ht="51" customHeight="1" spans="1:10">
      <c r="A23" s="58"/>
      <c r="B23" s="59"/>
      <c r="C23" s="60"/>
      <c r="D23" s="60"/>
      <c r="E23" s="60"/>
      <c r="F23" s="60"/>
      <c r="G23" s="60"/>
      <c r="H23" s="60"/>
      <c r="I23" s="111"/>
      <c r="J23" s="112"/>
    </row>
    <row r="24" s="4" customFormat="1" ht="24" customHeight="1" spans="1:10">
      <c r="A24" s="55"/>
      <c r="B24" s="61">
        <f t="array" ref="B24:H24">Days+8+DATE(Calendar2Year,Calendar2MonthOption,1)-WEEKDAY(DATE(Calendar2Year,Calendar2MonthOption,1),WeekdayOption)</f>
        <v>45936</v>
      </c>
      <c r="C24" s="62">
        <v>45937</v>
      </c>
      <c r="D24" s="62">
        <v>45938</v>
      </c>
      <c r="E24" s="62">
        <v>45939</v>
      </c>
      <c r="F24" s="62">
        <v>45940</v>
      </c>
      <c r="G24" s="62">
        <v>45941</v>
      </c>
      <c r="H24" s="62">
        <v>45942</v>
      </c>
      <c r="I24" s="110"/>
      <c r="J24" s="104"/>
    </row>
    <row r="25" s="7" customFormat="1" ht="51" customHeight="1" spans="1:10">
      <c r="A25" s="58"/>
      <c r="B25" s="59"/>
      <c r="C25" s="60"/>
      <c r="D25" s="60"/>
      <c r="E25" s="60"/>
      <c r="F25" s="60"/>
      <c r="G25" s="60"/>
      <c r="H25" s="60"/>
      <c r="I25" s="111"/>
      <c r="J25" s="112"/>
    </row>
    <row r="26" s="4" customFormat="1" ht="24" customHeight="1" spans="1:10">
      <c r="A26" s="55"/>
      <c r="B26" s="61">
        <f t="array" ref="B26:H26">Days+15+DATE(Calendar2Year,Calendar2MonthOption,1)-WEEKDAY(DATE(Calendar2Year,Calendar2MonthOption,1),WeekdayOption)</f>
        <v>45943</v>
      </c>
      <c r="C26" s="62">
        <v>45944</v>
      </c>
      <c r="D26" s="62">
        <v>45945</v>
      </c>
      <c r="E26" s="62">
        <v>45946</v>
      </c>
      <c r="F26" s="62">
        <v>45947</v>
      </c>
      <c r="G26" s="62">
        <v>45948</v>
      </c>
      <c r="H26" s="62">
        <v>45949</v>
      </c>
      <c r="I26" s="110"/>
      <c r="J26" s="104"/>
    </row>
    <row r="27" s="7" customFormat="1" ht="51" customHeight="1" spans="1:10">
      <c r="A27" s="58"/>
      <c r="B27" s="59"/>
      <c r="C27" s="60"/>
      <c r="D27" s="60"/>
      <c r="E27" s="60"/>
      <c r="F27" s="60"/>
      <c r="G27" s="60"/>
      <c r="H27" s="60"/>
      <c r="I27" s="111"/>
      <c r="J27" s="112"/>
    </row>
    <row r="28" s="4" customFormat="1" ht="24" customHeight="1" spans="1:10">
      <c r="A28" s="55"/>
      <c r="B28" s="61">
        <f t="array" ref="B28:H28">Days+22+DATE(Calendar2Year,Calendar2MonthOption,1)-WEEKDAY(DATE(Calendar2Year,Calendar2MonthOption,1),WeekdayOption)</f>
        <v>45950</v>
      </c>
      <c r="C28" s="62">
        <v>45951</v>
      </c>
      <c r="D28" s="62">
        <v>45952</v>
      </c>
      <c r="E28" s="62">
        <v>45953</v>
      </c>
      <c r="F28" s="62">
        <v>45954</v>
      </c>
      <c r="G28" s="62">
        <v>45955</v>
      </c>
      <c r="H28" s="62">
        <v>45956</v>
      </c>
      <c r="I28" s="110"/>
      <c r="J28" s="104"/>
    </row>
    <row r="29" s="7" customFormat="1" ht="51" customHeight="1" spans="1:10">
      <c r="A29" s="58"/>
      <c r="B29" s="59"/>
      <c r="C29" s="60"/>
      <c r="D29" s="60"/>
      <c r="E29" s="60"/>
      <c r="F29" s="60"/>
      <c r="G29" s="60"/>
      <c r="H29" s="60"/>
      <c r="I29" s="111"/>
      <c r="J29" s="112"/>
    </row>
    <row r="30" s="4" customFormat="1" ht="24" customHeight="1" spans="1:10">
      <c r="A30" s="55"/>
      <c r="B30" s="61">
        <f t="array" ref="B30:H30">Days+29+DATE(Calendar2Year,Calendar2MonthOption,1)-WEEKDAY(DATE(Calendar2Year,Calendar2MonthOption,1),WeekdayOption)</f>
        <v>45957</v>
      </c>
      <c r="C30" s="62">
        <v>45958</v>
      </c>
      <c r="D30" s="62">
        <v>45959</v>
      </c>
      <c r="E30" s="62">
        <v>45960</v>
      </c>
      <c r="F30" s="62">
        <v>45961</v>
      </c>
      <c r="G30" s="62">
        <v>45962</v>
      </c>
      <c r="H30" s="62">
        <v>45963</v>
      </c>
      <c r="I30" s="110"/>
      <c r="J30" s="104"/>
    </row>
    <row r="31" s="7" customFormat="1" ht="51" customHeight="1" spans="1:10">
      <c r="A31" s="58"/>
      <c r="B31" s="59"/>
      <c r="C31" s="60"/>
      <c r="D31" s="60"/>
      <c r="E31" s="60"/>
      <c r="F31" s="60"/>
      <c r="G31" s="60"/>
      <c r="H31" s="60"/>
      <c r="I31" s="111"/>
      <c r="J31" s="112"/>
    </row>
    <row r="32" s="4" customFormat="1" ht="24" customHeight="1" spans="1:10">
      <c r="A32" s="55"/>
      <c r="B32" s="61">
        <f t="array" ref="B32:C32">Days+36+DATE(Calendar2Year,Calendar2MonthOption,1)-WEEKDAY(DATE(Calendar2Year,Calendar2MonthOption,1),WeekdayOption)</f>
        <v>45964</v>
      </c>
      <c r="C32" s="62">
        <v>45965</v>
      </c>
      <c r="D32" s="63" t="s">
        <v>3</v>
      </c>
      <c r="E32" s="63"/>
      <c r="F32" s="63"/>
      <c r="G32" s="63"/>
      <c r="H32" s="64"/>
      <c r="I32" s="110"/>
      <c r="J32" s="104"/>
    </row>
    <row r="33" s="7" customFormat="1" ht="51" customHeight="1" spans="1:10">
      <c r="A33" s="58"/>
      <c r="B33" s="59"/>
      <c r="C33" s="60"/>
      <c r="D33" s="65"/>
      <c r="E33" s="65"/>
      <c r="F33" s="65"/>
      <c r="G33" s="65"/>
      <c r="H33" s="66"/>
      <c r="I33" s="111"/>
      <c r="J33" s="112"/>
    </row>
    <row r="34" s="5" customFormat="1" ht="10.95" customHeight="1" spans="1:10">
      <c r="A34" s="67"/>
      <c r="B34" s="68"/>
      <c r="C34" s="68"/>
      <c r="D34" s="69"/>
      <c r="E34" s="69"/>
      <c r="F34" s="69"/>
      <c r="G34" s="69"/>
      <c r="H34" s="69"/>
      <c r="I34" s="109"/>
      <c r="J34" s="106"/>
    </row>
    <row r="35" s="6" customFormat="1" ht="9" customHeight="1" spans="2:9">
      <c r="B35" s="42"/>
      <c r="C35" s="42"/>
      <c r="D35" s="43"/>
      <c r="E35" s="43"/>
      <c r="F35" s="43"/>
      <c r="G35" s="43"/>
      <c r="H35" s="43"/>
      <c r="I35" s="9"/>
    </row>
    <row r="36" ht="93" customHeight="1" spans="1:9">
      <c r="A36" s="70"/>
      <c r="B36" s="11">
        <f>YEAR(DATE(Calendar2Year,Calendar2MonthOption+1,1))</f>
        <v>2025</v>
      </c>
      <c r="C36" s="71" t="str">
        <f>TEXT(DATE(Calendar2Year,Calendar2MonthOption+1,1),"mmmm")</f>
        <v>November</v>
      </c>
      <c r="D36" s="71"/>
      <c r="E36" s="72"/>
      <c r="F36" s="70"/>
      <c r="G36" s="70"/>
      <c r="H36" s="70"/>
      <c r="I36" s="95"/>
    </row>
    <row r="37" s="1" customFormat="1" ht="27.9" customHeight="1" spans="1:10">
      <c r="A37" s="73"/>
      <c r="B37" s="74" t="str">
        <f t="shared" ref="B37:H37" si="1">TEXT(B39,"dddd")</f>
        <v>Monday</v>
      </c>
      <c r="C37" s="75" t="str">
        <f t="shared" si="1"/>
        <v>Tuesday</v>
      </c>
      <c r="D37" s="74" t="str">
        <f t="shared" si="1"/>
        <v>Wednesday</v>
      </c>
      <c r="E37" s="75" t="str">
        <f t="shared" si="1"/>
        <v>Thursday</v>
      </c>
      <c r="F37" s="74" t="str">
        <f t="shared" si="1"/>
        <v>Friday</v>
      </c>
      <c r="G37" s="75" t="str">
        <f t="shared" si="1"/>
        <v>Saturday</v>
      </c>
      <c r="H37" s="74" t="str">
        <f t="shared" si="1"/>
        <v>Sunday</v>
      </c>
      <c r="I37" s="96"/>
      <c r="J37" s="97"/>
    </row>
    <row r="38" s="1" customFormat="1" ht="10.95" customHeight="1" spans="1:10">
      <c r="A38" s="76"/>
      <c r="B38" s="77"/>
      <c r="C38" s="78"/>
      <c r="D38" s="77"/>
      <c r="E38" s="78"/>
      <c r="F38" s="77"/>
      <c r="G38" s="78"/>
      <c r="H38" s="77"/>
      <c r="I38" s="98"/>
      <c r="J38" s="97"/>
    </row>
    <row r="39" s="2" customFormat="1" ht="24" customHeight="1" spans="1:10">
      <c r="A39" s="79"/>
      <c r="B39" s="22">
        <f t="array" ref="B39:H39">Days+1+DATE(Calendar3Year,Calendar3MonthOption,1)-WEEKDAY(DATE(Calendar3Year,Calendar3MonthOption,1),WeekdayOption)</f>
        <v>45957</v>
      </c>
      <c r="C39" s="22">
        <v>45958</v>
      </c>
      <c r="D39" s="22">
        <v>45959</v>
      </c>
      <c r="E39" s="22">
        <v>45960</v>
      </c>
      <c r="F39" s="22">
        <v>45961</v>
      </c>
      <c r="G39" s="22">
        <v>45962</v>
      </c>
      <c r="H39" s="23">
        <v>45963</v>
      </c>
      <c r="I39" s="99"/>
      <c r="J39" s="100"/>
    </row>
    <row r="40" s="3" customFormat="1" ht="51" customHeight="1" spans="1:10">
      <c r="A40" s="80"/>
      <c r="B40" s="29"/>
      <c r="C40" s="29"/>
      <c r="D40" s="29"/>
      <c r="E40" s="29"/>
      <c r="F40" s="29"/>
      <c r="G40" s="29"/>
      <c r="H40" s="81"/>
      <c r="I40" s="101"/>
      <c r="J40" s="102"/>
    </row>
    <row r="41" s="2" customFormat="1" ht="24" customHeight="1" spans="1:10">
      <c r="A41" s="79"/>
      <c r="B41" s="22">
        <f t="array" ref="B41:H41">Days+8+DATE(Calendar3Year,Calendar3MonthOption,1)-WEEKDAY(DATE(Calendar3Year,Calendar3MonthOption,1),WeekdayOption)</f>
        <v>45964</v>
      </c>
      <c r="C41" s="22">
        <v>45965</v>
      </c>
      <c r="D41" s="82">
        <v>45966</v>
      </c>
      <c r="E41" s="82">
        <v>45967</v>
      </c>
      <c r="F41" s="82">
        <v>45968</v>
      </c>
      <c r="G41" s="82">
        <v>45969</v>
      </c>
      <c r="H41" s="83">
        <v>45970</v>
      </c>
      <c r="I41" s="99"/>
      <c r="J41" s="100"/>
    </row>
    <row r="42" s="3" customFormat="1" ht="51" customHeight="1" spans="1:10">
      <c r="A42" s="80"/>
      <c r="B42" s="29"/>
      <c r="C42" s="29"/>
      <c r="D42" s="29"/>
      <c r="E42" s="29"/>
      <c r="F42" s="29"/>
      <c r="G42" s="29"/>
      <c r="H42" s="81"/>
      <c r="I42" s="101"/>
      <c r="J42" s="102"/>
    </row>
    <row r="43" s="2" customFormat="1" ht="24" customHeight="1" spans="1:10">
      <c r="A43" s="79"/>
      <c r="B43" s="82">
        <f t="array" ref="B43:H43">Days+15+DATE(Calendar3Year,Calendar3MonthOption,1)-WEEKDAY(DATE(Calendar3Year,Calendar3MonthOption,1),WeekdayOption)</f>
        <v>45971</v>
      </c>
      <c r="C43" s="82">
        <v>45972</v>
      </c>
      <c r="D43" s="82">
        <v>45973</v>
      </c>
      <c r="E43" s="82">
        <v>45974</v>
      </c>
      <c r="F43" s="82">
        <v>45975</v>
      </c>
      <c r="G43" s="82">
        <v>45976</v>
      </c>
      <c r="H43" s="83">
        <v>45977</v>
      </c>
      <c r="I43" s="99"/>
      <c r="J43" s="100"/>
    </row>
    <row r="44" s="3" customFormat="1" ht="51" customHeight="1" spans="1:10">
      <c r="A44" s="80"/>
      <c r="B44" s="29"/>
      <c r="C44" s="29"/>
      <c r="D44" s="29"/>
      <c r="E44" s="29"/>
      <c r="F44" s="29"/>
      <c r="G44" s="29"/>
      <c r="H44" s="81"/>
      <c r="I44" s="101"/>
      <c r="J44" s="102"/>
    </row>
    <row r="45" s="2" customFormat="1" ht="24" customHeight="1" spans="1:10">
      <c r="A45" s="79"/>
      <c r="B45" s="82">
        <f t="array" ref="B45:H45">Days+22+DATE(Calendar3Year,Calendar3MonthOption,1)-WEEKDAY(DATE(Calendar3Year,Calendar3MonthOption,1),WeekdayOption)</f>
        <v>45978</v>
      </c>
      <c r="C45" s="82">
        <v>45979</v>
      </c>
      <c r="D45" s="82">
        <v>45980</v>
      </c>
      <c r="E45" s="82">
        <v>45981</v>
      </c>
      <c r="F45" s="82">
        <v>45982</v>
      </c>
      <c r="G45" s="82">
        <v>45983</v>
      </c>
      <c r="H45" s="83">
        <v>45984</v>
      </c>
      <c r="I45" s="99"/>
      <c r="J45" s="100"/>
    </row>
    <row r="46" s="3" customFormat="1" ht="51" customHeight="1" spans="1:10">
      <c r="A46" s="80"/>
      <c r="B46" s="29"/>
      <c r="C46" s="29"/>
      <c r="D46" s="29"/>
      <c r="E46" s="29"/>
      <c r="F46" s="29"/>
      <c r="G46" s="29"/>
      <c r="H46" s="81"/>
      <c r="I46" s="101"/>
      <c r="J46" s="102"/>
    </row>
    <row r="47" s="2" customFormat="1" ht="24" customHeight="1" spans="1:10">
      <c r="A47" s="79"/>
      <c r="B47" s="82">
        <f t="array" ref="B47:H47">Days+29+DATE(Calendar3Year,Calendar3MonthOption,1)-WEEKDAY(DATE(Calendar3Year,Calendar3MonthOption,1),WeekdayOption)</f>
        <v>45985</v>
      </c>
      <c r="C47" s="82">
        <v>45986</v>
      </c>
      <c r="D47" s="82">
        <v>45987</v>
      </c>
      <c r="E47" s="82">
        <v>45988</v>
      </c>
      <c r="F47" s="82">
        <v>45989</v>
      </c>
      <c r="G47" s="82">
        <v>45990</v>
      </c>
      <c r="H47" s="82">
        <v>45991</v>
      </c>
      <c r="I47" s="99"/>
      <c r="J47" s="100"/>
    </row>
    <row r="48" s="3" customFormat="1" ht="51" customHeight="1" spans="1:10">
      <c r="A48" s="80"/>
      <c r="B48" s="29"/>
      <c r="C48" s="29"/>
      <c r="D48" s="29"/>
      <c r="E48" s="29"/>
      <c r="F48" s="29"/>
      <c r="G48" s="29"/>
      <c r="H48" s="81"/>
      <c r="I48" s="101"/>
      <c r="J48" s="102"/>
    </row>
    <row r="49" s="2" customFormat="1" ht="24" customHeight="1" spans="1:10">
      <c r="A49" s="79"/>
      <c r="B49" s="82">
        <f t="array" ref="B49:C49">Days+36+DATE(Calendar3Year,Calendar3MonthOption,1)-WEEKDAY(DATE(Calendar3Year,Calendar3MonthOption,1),WeekdayOption)</f>
        <v>45992</v>
      </c>
      <c r="C49" s="82">
        <v>45993</v>
      </c>
      <c r="D49" s="84" t="s">
        <v>3</v>
      </c>
      <c r="E49" s="85"/>
      <c r="F49" s="85"/>
      <c r="G49" s="85"/>
      <c r="H49" s="86"/>
      <c r="I49" s="99"/>
      <c r="J49" s="100"/>
    </row>
    <row r="50" s="3" customFormat="1" ht="51" customHeight="1" spans="1:10">
      <c r="A50" s="80"/>
      <c r="B50" s="29"/>
      <c r="C50" s="29"/>
      <c r="D50" s="87"/>
      <c r="E50" s="88"/>
      <c r="F50" s="88"/>
      <c r="G50" s="88"/>
      <c r="H50" s="89"/>
      <c r="I50" s="101"/>
      <c r="J50" s="102"/>
    </row>
    <row r="51" s="5" customFormat="1" ht="10.95" customHeight="1" spans="1:10">
      <c r="A51" s="90"/>
      <c r="B51" s="91"/>
      <c r="C51" s="91"/>
      <c r="D51" s="92"/>
      <c r="E51" s="92"/>
      <c r="F51" s="92"/>
      <c r="G51" s="92"/>
      <c r="H51" s="92"/>
      <c r="I51" s="105"/>
      <c r="J51" s="106"/>
    </row>
    <row r="52" s="6" customFormat="1" ht="9" customHeight="1" spans="2:9">
      <c r="B52" s="42"/>
      <c r="C52" s="42"/>
      <c r="D52" s="43"/>
      <c r="E52" s="43"/>
      <c r="F52" s="43"/>
      <c r="G52" s="43"/>
      <c r="H52" s="43"/>
      <c r="I52" s="9"/>
    </row>
    <row r="53" ht="93" customHeight="1" spans="1:9">
      <c r="A53" s="93"/>
      <c r="B53" s="45">
        <f>YEAR(DATE(Calendar3Year,Calendar3MonthOption+1,1))</f>
        <v>2025</v>
      </c>
      <c r="C53" s="46" t="str">
        <f>TEXT(DATE(Calendar3Year,Calendar3MonthOption+1,1),"mmmm")</f>
        <v>December</v>
      </c>
      <c r="D53" s="46"/>
      <c r="E53" s="47"/>
      <c r="F53" s="48"/>
      <c r="G53" s="48"/>
      <c r="H53" s="48"/>
      <c r="I53" s="107"/>
    </row>
    <row r="54" s="1" customFormat="1" ht="27.9" customHeight="1" spans="1:10">
      <c r="A54" s="94"/>
      <c r="B54" s="50" t="str">
        <f t="shared" ref="B54:H54" si="2">TEXT(B56,"dddd")</f>
        <v>Monday</v>
      </c>
      <c r="C54" s="51" t="str">
        <f t="shared" si="2"/>
        <v>Tuesday</v>
      </c>
      <c r="D54" s="50" t="str">
        <f t="shared" si="2"/>
        <v>Wednesday</v>
      </c>
      <c r="E54" s="51" t="str">
        <f t="shared" si="2"/>
        <v>Thursday</v>
      </c>
      <c r="F54" s="50" t="str">
        <f t="shared" si="2"/>
        <v>Friday</v>
      </c>
      <c r="G54" s="51" t="str">
        <f t="shared" si="2"/>
        <v>Saturday</v>
      </c>
      <c r="H54" s="50" t="str">
        <f t="shared" si="2"/>
        <v>Sunday</v>
      </c>
      <c r="I54" s="113"/>
      <c r="J54" s="97"/>
    </row>
    <row r="55" s="1" customFormat="1" ht="10.95" customHeight="1" spans="1:10">
      <c r="A55" s="52"/>
      <c r="B55" s="53"/>
      <c r="C55" s="54"/>
      <c r="D55" s="53"/>
      <c r="E55" s="54"/>
      <c r="F55" s="53"/>
      <c r="G55" s="54"/>
      <c r="H55" s="53"/>
      <c r="I55" s="109"/>
      <c r="J55" s="97"/>
    </row>
    <row r="56" s="4" customFormat="1" ht="24" customHeight="1" spans="1:10">
      <c r="A56" s="55"/>
      <c r="B56" s="56">
        <f t="array" ref="B56:H56">Days+1+DATE(Calendar4Year,Calendar4MonthOption,1)-WEEKDAY(DATE(Calendar4Year,Calendar4MonthOption,1),WeekdayOption)</f>
        <v>45992</v>
      </c>
      <c r="C56" s="57">
        <v>45993</v>
      </c>
      <c r="D56" s="57">
        <v>45994</v>
      </c>
      <c r="E56" s="57">
        <v>45995</v>
      </c>
      <c r="F56" s="57">
        <v>45996</v>
      </c>
      <c r="G56" s="57">
        <v>45997</v>
      </c>
      <c r="H56" s="57">
        <v>45998</v>
      </c>
      <c r="I56" s="114"/>
      <c r="J56" s="104"/>
    </row>
    <row r="57" s="7" customFormat="1" ht="51" customHeight="1" spans="1:10">
      <c r="A57" s="58"/>
      <c r="B57" s="59"/>
      <c r="C57" s="60"/>
      <c r="D57" s="60"/>
      <c r="E57" s="60"/>
      <c r="F57" s="60"/>
      <c r="G57" s="60"/>
      <c r="H57" s="60"/>
      <c r="I57" s="111"/>
      <c r="J57" s="112"/>
    </row>
    <row r="58" s="4" customFormat="1" ht="24" customHeight="1" spans="1:10">
      <c r="A58" s="55"/>
      <c r="B58" s="61">
        <f t="array" ref="B58:H58">Days+8+DATE(Calendar4Year,Calendar4MonthOption,1)-WEEKDAY(DATE(Calendar4Year,Calendar4MonthOption,1),WeekdayOption)</f>
        <v>45999</v>
      </c>
      <c r="C58" s="62">
        <v>46000</v>
      </c>
      <c r="D58" s="62">
        <v>46001</v>
      </c>
      <c r="E58" s="62">
        <v>46002</v>
      </c>
      <c r="F58" s="62">
        <v>46003</v>
      </c>
      <c r="G58" s="62">
        <v>46004</v>
      </c>
      <c r="H58" s="62">
        <v>46005</v>
      </c>
      <c r="I58" s="114"/>
      <c r="J58" s="104"/>
    </row>
    <row r="59" s="7" customFormat="1" ht="51" customHeight="1" spans="1:10">
      <c r="A59" s="58"/>
      <c r="B59" s="59"/>
      <c r="C59" s="60"/>
      <c r="D59" s="60"/>
      <c r="E59" s="60"/>
      <c r="F59" s="60"/>
      <c r="G59" s="60"/>
      <c r="H59" s="60"/>
      <c r="I59" s="111"/>
      <c r="J59" s="112"/>
    </row>
    <row r="60" s="4" customFormat="1" ht="24" customHeight="1" spans="1:10">
      <c r="A60" s="55"/>
      <c r="B60" s="61">
        <f t="array" ref="B60:H60">Days+15+DATE(Calendar4Year,Calendar4MonthOption,1)-WEEKDAY(DATE(Calendar4Year,Calendar4MonthOption,1),WeekdayOption)</f>
        <v>46006</v>
      </c>
      <c r="C60" s="62">
        <v>46007</v>
      </c>
      <c r="D60" s="62">
        <v>46008</v>
      </c>
      <c r="E60" s="62">
        <v>46009</v>
      </c>
      <c r="F60" s="62">
        <v>46010</v>
      </c>
      <c r="G60" s="62">
        <v>46011</v>
      </c>
      <c r="H60" s="62">
        <v>46012</v>
      </c>
      <c r="I60" s="114"/>
      <c r="J60" s="104"/>
    </row>
    <row r="61" s="7" customFormat="1" ht="51" customHeight="1" spans="1:10">
      <c r="A61" s="58"/>
      <c r="B61" s="59"/>
      <c r="C61" s="60"/>
      <c r="D61" s="60"/>
      <c r="E61" s="60"/>
      <c r="F61" s="60"/>
      <c r="G61" s="60"/>
      <c r="H61" s="60"/>
      <c r="I61" s="111"/>
      <c r="J61" s="112"/>
    </row>
    <row r="62" s="4" customFormat="1" ht="24" customHeight="1" spans="1:10">
      <c r="A62" s="55"/>
      <c r="B62" s="61">
        <f t="array" ref="B62:H62">Days+22+DATE(Calendar4Year,Calendar4MonthOption,1)-WEEKDAY(DATE(Calendar4Year,Calendar4MonthOption,1),WeekdayOption)</f>
        <v>46013</v>
      </c>
      <c r="C62" s="62">
        <v>46014</v>
      </c>
      <c r="D62" s="62">
        <v>46015</v>
      </c>
      <c r="E62" s="62">
        <v>46016</v>
      </c>
      <c r="F62" s="62">
        <v>46017</v>
      </c>
      <c r="G62" s="62">
        <v>46018</v>
      </c>
      <c r="H62" s="62">
        <v>46019</v>
      </c>
      <c r="I62" s="114"/>
      <c r="J62" s="104"/>
    </row>
    <row r="63" s="7" customFormat="1" ht="51" customHeight="1" spans="1:10">
      <c r="A63" s="58"/>
      <c r="B63" s="59"/>
      <c r="C63" s="60"/>
      <c r="D63" s="60"/>
      <c r="E63" s="60"/>
      <c r="F63" s="60"/>
      <c r="G63" s="60"/>
      <c r="H63" s="60"/>
      <c r="I63" s="111"/>
      <c r="J63" s="112"/>
    </row>
    <row r="64" s="4" customFormat="1" ht="24" customHeight="1" spans="1:10">
      <c r="A64" s="55"/>
      <c r="B64" s="61">
        <f t="array" ref="B64:H64">Days+29+DATE(Calendar4Year,Calendar4MonthOption,1)-WEEKDAY(DATE(Calendar4Year,Calendar4MonthOption,1),WeekdayOption)</f>
        <v>46020</v>
      </c>
      <c r="C64" s="62">
        <v>46021</v>
      </c>
      <c r="D64" s="62">
        <v>46022</v>
      </c>
      <c r="E64" s="62">
        <v>46023</v>
      </c>
      <c r="F64" s="62">
        <v>46024</v>
      </c>
      <c r="G64" s="62">
        <v>46025</v>
      </c>
      <c r="H64" s="62">
        <v>46026</v>
      </c>
      <c r="I64" s="114"/>
      <c r="J64" s="104"/>
    </row>
    <row r="65" s="7" customFormat="1" ht="51" customHeight="1" spans="1:10">
      <c r="A65" s="58"/>
      <c r="B65" s="59"/>
      <c r="C65" s="60"/>
      <c r="D65" s="60"/>
      <c r="E65" s="60"/>
      <c r="F65" s="60"/>
      <c r="G65" s="60"/>
      <c r="H65" s="60"/>
      <c r="I65" s="111"/>
      <c r="J65" s="112"/>
    </row>
    <row r="66" s="4" customFormat="1" ht="24" customHeight="1" spans="1:10">
      <c r="A66" s="55"/>
      <c r="B66" s="56">
        <f t="array" ref="B66:C66">Days+36+DATE(Calendar4Year,Calendar4MonthOption,1)-WEEKDAY(DATE(Calendar4Year,Calendar4MonthOption,1),WeekdayOption)</f>
        <v>46027</v>
      </c>
      <c r="C66" s="57">
        <v>46028</v>
      </c>
      <c r="D66" s="63" t="s">
        <v>3</v>
      </c>
      <c r="E66" s="63"/>
      <c r="F66" s="63"/>
      <c r="G66" s="63"/>
      <c r="H66" s="64"/>
      <c r="I66" s="114"/>
      <c r="J66" s="104"/>
    </row>
    <row r="67" s="7" customFormat="1" ht="51" customHeight="1" spans="1:10">
      <c r="A67" s="58"/>
      <c r="B67" s="59"/>
      <c r="C67" s="60"/>
      <c r="D67" s="65"/>
      <c r="E67" s="65"/>
      <c r="F67" s="65"/>
      <c r="G67" s="65"/>
      <c r="H67" s="66"/>
      <c r="I67" s="111"/>
      <c r="J67" s="112"/>
    </row>
    <row r="68" s="5" customFormat="1" ht="10.95" customHeight="1" spans="1:10">
      <c r="A68" s="67"/>
      <c r="B68" s="68"/>
      <c r="C68" s="68"/>
      <c r="D68" s="69"/>
      <c r="E68" s="69"/>
      <c r="F68" s="69"/>
      <c r="G68" s="69"/>
      <c r="H68" s="69"/>
      <c r="I68" s="126"/>
      <c r="J68" s="106"/>
    </row>
    <row r="69" s="6" customFormat="1" ht="9" customHeight="1" spans="2:9">
      <c r="B69" s="42"/>
      <c r="C69" s="42"/>
      <c r="D69" s="43"/>
      <c r="E69" s="43"/>
      <c r="F69" s="43"/>
      <c r="G69" s="43"/>
      <c r="H69" s="43"/>
      <c r="I69" s="9"/>
    </row>
    <row r="70" ht="93" customHeight="1" spans="1:9">
      <c r="A70" s="70"/>
      <c r="B70" s="11">
        <f>YEAR(DATE(Calendar4Year,Calendar4MonthOption+1,1))</f>
        <v>2026</v>
      </c>
      <c r="C70" s="71" t="str">
        <f>TEXT(DATE(Calendar4Year,Calendar4MonthOption+1,1),"mmmm")</f>
        <v>January</v>
      </c>
      <c r="D70" s="71"/>
      <c r="E70" s="72"/>
      <c r="F70" s="70"/>
      <c r="G70" s="70"/>
      <c r="H70" s="70"/>
      <c r="I70" s="95"/>
    </row>
    <row r="71" s="1" customFormat="1" ht="27.9" customHeight="1" spans="1:10">
      <c r="A71" s="115"/>
      <c r="B71" s="74" t="str">
        <f t="shared" ref="B71:H71" si="3">TEXT(B73,"dddd")</f>
        <v>Monday</v>
      </c>
      <c r="C71" s="75" t="str">
        <f t="shared" si="3"/>
        <v>Tuesday</v>
      </c>
      <c r="D71" s="74" t="str">
        <f t="shared" si="3"/>
        <v>Wednesday</v>
      </c>
      <c r="E71" s="75" t="str">
        <f t="shared" si="3"/>
        <v>Thursday</v>
      </c>
      <c r="F71" s="74" t="str">
        <f t="shared" si="3"/>
        <v>Friday</v>
      </c>
      <c r="G71" s="75" t="str">
        <f t="shared" si="3"/>
        <v>Saturday</v>
      </c>
      <c r="H71" s="74" t="str">
        <f t="shared" si="3"/>
        <v>Sunday</v>
      </c>
      <c r="I71" s="96"/>
      <c r="J71" s="97"/>
    </row>
    <row r="72" s="1" customFormat="1" ht="10.95" customHeight="1" spans="1:10">
      <c r="A72" s="76"/>
      <c r="B72" s="116"/>
      <c r="C72" s="117"/>
      <c r="D72" s="116"/>
      <c r="E72" s="117"/>
      <c r="F72" s="116"/>
      <c r="G72" s="117"/>
      <c r="H72" s="116"/>
      <c r="I72" s="98"/>
      <c r="J72" s="97"/>
    </row>
    <row r="73" s="4" customFormat="1" ht="24" customHeight="1" spans="1:10">
      <c r="A73" s="118"/>
      <c r="B73" s="22">
        <f t="array" ref="B73:H73">Days+1+DATE(Calendar5Year,Calendar5MonthOption,1)-WEEKDAY(DATE(Calendar5Year,Calendar5MonthOption,1),WeekdayOption)</f>
        <v>46020</v>
      </c>
      <c r="C73" s="22">
        <v>46021</v>
      </c>
      <c r="D73" s="22">
        <v>46022</v>
      </c>
      <c r="E73" s="22">
        <v>46023</v>
      </c>
      <c r="F73" s="22">
        <v>46024</v>
      </c>
      <c r="G73" s="22">
        <v>46025</v>
      </c>
      <c r="H73" s="23">
        <v>46026</v>
      </c>
      <c r="I73" s="103"/>
      <c r="J73" s="104"/>
    </row>
    <row r="74" s="3" customFormat="1" ht="51" customHeight="1" spans="1:10">
      <c r="A74" s="80"/>
      <c r="B74" s="29"/>
      <c r="C74" s="29"/>
      <c r="D74" s="29"/>
      <c r="E74" s="29"/>
      <c r="F74" s="29"/>
      <c r="G74" s="29"/>
      <c r="H74" s="81"/>
      <c r="I74" s="101"/>
      <c r="J74" s="102"/>
    </row>
    <row r="75" s="4" customFormat="1" ht="24" customHeight="1" spans="1:10">
      <c r="A75" s="118"/>
      <c r="B75" s="82">
        <f t="array" ref="B75:H75">Days+8+DATE(Calendar5Year,Calendar5MonthOption,1)-WEEKDAY(DATE(Calendar5Year,Calendar5MonthOption,1),WeekdayOption)</f>
        <v>46027</v>
      </c>
      <c r="C75" s="82">
        <v>46028</v>
      </c>
      <c r="D75" s="82">
        <v>46029</v>
      </c>
      <c r="E75" s="82">
        <v>46030</v>
      </c>
      <c r="F75" s="82">
        <v>46031</v>
      </c>
      <c r="G75" s="82">
        <v>46032</v>
      </c>
      <c r="H75" s="83">
        <v>46033</v>
      </c>
      <c r="I75" s="103"/>
      <c r="J75" s="104"/>
    </row>
    <row r="76" s="3" customFormat="1" ht="51" customHeight="1" spans="1:10">
      <c r="A76" s="80"/>
      <c r="B76" s="29"/>
      <c r="C76" s="29"/>
      <c r="D76" s="29"/>
      <c r="E76" s="29"/>
      <c r="F76" s="29"/>
      <c r="G76" s="29"/>
      <c r="H76" s="81"/>
      <c r="I76" s="101"/>
      <c r="J76" s="102"/>
    </row>
    <row r="77" s="4" customFormat="1" ht="24" customHeight="1" spans="1:10">
      <c r="A77" s="118"/>
      <c r="B77" s="82">
        <f t="array" ref="B77:H77">Days+15+DATE(Calendar5Year,Calendar5MonthOption,1)-WEEKDAY(DATE(Calendar5Year,Calendar5MonthOption,1),WeekdayOption)</f>
        <v>46034</v>
      </c>
      <c r="C77" s="82">
        <v>46035</v>
      </c>
      <c r="D77" s="82">
        <v>46036</v>
      </c>
      <c r="E77" s="82">
        <v>46037</v>
      </c>
      <c r="F77" s="82">
        <v>46038</v>
      </c>
      <c r="G77" s="82">
        <v>46039</v>
      </c>
      <c r="H77" s="83">
        <v>46040</v>
      </c>
      <c r="I77" s="103"/>
      <c r="J77" s="104"/>
    </row>
    <row r="78" s="3" customFormat="1" ht="51" customHeight="1" spans="1:10">
      <c r="A78" s="80"/>
      <c r="B78" s="29"/>
      <c r="C78" s="29"/>
      <c r="D78" s="29"/>
      <c r="E78" s="29"/>
      <c r="F78" s="29"/>
      <c r="G78" s="29"/>
      <c r="H78" s="81"/>
      <c r="I78" s="101"/>
      <c r="J78" s="102"/>
    </row>
    <row r="79" s="4" customFormat="1" ht="24" customHeight="1" spans="1:10">
      <c r="A79" s="118"/>
      <c r="B79" s="82">
        <f t="array" ref="B79:H79">Days+22+DATE(Calendar5Year,Calendar5MonthOption,1)-WEEKDAY(DATE(Calendar5Year,Calendar5MonthOption,1),WeekdayOption)</f>
        <v>46041</v>
      </c>
      <c r="C79" s="82">
        <v>46042</v>
      </c>
      <c r="D79" s="82">
        <v>46043</v>
      </c>
      <c r="E79" s="82">
        <v>46044</v>
      </c>
      <c r="F79" s="82">
        <v>46045</v>
      </c>
      <c r="G79" s="82">
        <v>46046</v>
      </c>
      <c r="H79" s="83">
        <v>46047</v>
      </c>
      <c r="I79" s="103"/>
      <c r="J79" s="104"/>
    </row>
    <row r="80" s="3" customFormat="1" ht="51" customHeight="1" spans="1:10">
      <c r="A80" s="80"/>
      <c r="B80" s="29"/>
      <c r="C80" s="29"/>
      <c r="D80" s="29"/>
      <c r="E80" s="29"/>
      <c r="F80" s="29"/>
      <c r="G80" s="29"/>
      <c r="H80" s="81"/>
      <c r="I80" s="101"/>
      <c r="J80" s="102"/>
    </row>
    <row r="81" s="4" customFormat="1" ht="24" customHeight="1" spans="1:10">
      <c r="A81" s="118"/>
      <c r="B81" s="82">
        <f t="array" ref="B81:H81">Days+29+DATE(Calendar5Year,Calendar5MonthOption,1)-WEEKDAY(DATE(Calendar5Year,Calendar5MonthOption,1),WeekdayOption)</f>
        <v>46048</v>
      </c>
      <c r="C81" s="82">
        <v>46049</v>
      </c>
      <c r="D81" s="82">
        <v>46050</v>
      </c>
      <c r="E81" s="82">
        <v>46051</v>
      </c>
      <c r="F81" s="82">
        <v>46052</v>
      </c>
      <c r="G81" s="82">
        <v>46053</v>
      </c>
      <c r="H81" s="82">
        <v>46054</v>
      </c>
      <c r="I81" s="103"/>
      <c r="J81" s="104"/>
    </row>
    <row r="82" s="3" customFormat="1" ht="51" customHeight="1" spans="1:10">
      <c r="A82" s="80"/>
      <c r="B82" s="29"/>
      <c r="C82" s="29"/>
      <c r="D82" s="29"/>
      <c r="E82" s="29"/>
      <c r="F82" s="29"/>
      <c r="G82" s="29"/>
      <c r="H82" s="81"/>
      <c r="I82" s="101"/>
      <c r="J82" s="102"/>
    </row>
    <row r="83" s="4" customFormat="1" ht="24" customHeight="1" spans="1:10">
      <c r="A83" s="118"/>
      <c r="B83" s="82">
        <f t="array" ref="B83:C83">Days+36+DATE(Calendar5Year,Calendar5MonthOption,1)-WEEKDAY(DATE(Calendar5Year,Calendar5MonthOption,1),WeekdayOption)</f>
        <v>46055</v>
      </c>
      <c r="C83" s="82">
        <v>46056</v>
      </c>
      <c r="D83" s="84" t="s">
        <v>3</v>
      </c>
      <c r="E83" s="85"/>
      <c r="F83" s="85"/>
      <c r="G83" s="85"/>
      <c r="H83" s="86"/>
      <c r="I83" s="103"/>
      <c r="J83" s="104"/>
    </row>
    <row r="84" s="3" customFormat="1" ht="51" customHeight="1" spans="1:10">
      <c r="A84" s="80"/>
      <c r="B84" s="29"/>
      <c r="C84" s="29"/>
      <c r="D84" s="87"/>
      <c r="E84" s="88"/>
      <c r="F84" s="88"/>
      <c r="G84" s="88"/>
      <c r="H84" s="89"/>
      <c r="I84" s="101"/>
      <c r="J84" s="102"/>
    </row>
    <row r="85" s="5" customFormat="1" ht="10.95" customHeight="1" spans="1:10">
      <c r="A85" s="90"/>
      <c r="B85" s="119"/>
      <c r="C85" s="119"/>
      <c r="D85" s="120"/>
      <c r="E85" s="120"/>
      <c r="F85" s="120"/>
      <c r="G85" s="120"/>
      <c r="H85" s="120"/>
      <c r="I85" s="105"/>
      <c r="J85" s="106"/>
    </row>
    <row r="86" s="6" customFormat="1" ht="9" customHeight="1" spans="2:9">
      <c r="B86" s="42"/>
      <c r="C86" s="42"/>
      <c r="D86" s="43"/>
      <c r="E86" s="43"/>
      <c r="F86" s="43"/>
      <c r="G86" s="43"/>
      <c r="H86" s="43"/>
      <c r="I86" s="9"/>
    </row>
    <row r="87" ht="93" customHeight="1" spans="1:9">
      <c r="A87" s="93"/>
      <c r="B87" s="45">
        <f>YEAR(DATE(Calendar5Year,Calendar5MonthOption+1,1))</f>
        <v>2026</v>
      </c>
      <c r="C87" s="46" t="str">
        <f>TEXT(DATE(Calendar5Year,Calendar5MonthOption+1,1),"mmmm")</f>
        <v>February</v>
      </c>
      <c r="D87" s="121"/>
      <c r="E87" s="122"/>
      <c r="F87" s="93"/>
      <c r="G87" s="93"/>
      <c r="H87" s="93"/>
      <c r="I87" s="107"/>
    </row>
    <row r="88" s="1" customFormat="1" ht="27.9" customHeight="1" spans="1:10">
      <c r="A88" s="94"/>
      <c r="B88" s="50" t="str">
        <f t="shared" ref="B88:H88" si="4">TEXT(B90,"dddd")</f>
        <v>Monday</v>
      </c>
      <c r="C88" s="51" t="str">
        <f t="shared" si="4"/>
        <v>Tuesday</v>
      </c>
      <c r="D88" s="50" t="str">
        <f t="shared" si="4"/>
        <v>Wednesday</v>
      </c>
      <c r="E88" s="51" t="str">
        <f t="shared" si="4"/>
        <v>Thursday</v>
      </c>
      <c r="F88" s="50" t="str">
        <f t="shared" si="4"/>
        <v>Friday</v>
      </c>
      <c r="G88" s="51" t="str">
        <f t="shared" si="4"/>
        <v>Saturday</v>
      </c>
      <c r="H88" s="50" t="str">
        <f t="shared" si="4"/>
        <v>Sunday</v>
      </c>
      <c r="I88" s="127"/>
      <c r="J88" s="97"/>
    </row>
    <row r="89" s="1" customFormat="1" ht="10.95" customHeight="1" spans="1:10">
      <c r="A89" s="52"/>
      <c r="B89" s="123"/>
      <c r="C89" s="124"/>
      <c r="D89" s="123"/>
      <c r="E89" s="124"/>
      <c r="F89" s="123"/>
      <c r="G89" s="124"/>
      <c r="H89" s="123"/>
      <c r="I89" s="109"/>
      <c r="J89" s="97"/>
    </row>
    <row r="90" s="4" customFormat="1" ht="24" customHeight="1" spans="1:10">
      <c r="A90" s="55"/>
      <c r="B90" s="56">
        <f t="array" ref="B90:H90">Days+1+DATE(Calendar6Year,Calendar6MonthOption,1)-WEEKDAY(DATE(Calendar6Year,Calendar6MonthOption,1),WeekdayOption)</f>
        <v>46048</v>
      </c>
      <c r="C90" s="57">
        <v>46049</v>
      </c>
      <c r="D90" s="57">
        <v>46050</v>
      </c>
      <c r="E90" s="57">
        <v>46051</v>
      </c>
      <c r="F90" s="57">
        <v>46052</v>
      </c>
      <c r="G90" s="57">
        <v>46053</v>
      </c>
      <c r="H90" s="57">
        <v>46054</v>
      </c>
      <c r="I90" s="114"/>
      <c r="J90" s="104"/>
    </row>
    <row r="91" s="7" customFormat="1" ht="51" customHeight="1" spans="1:10">
      <c r="A91" s="58"/>
      <c r="B91" s="59"/>
      <c r="C91" s="60"/>
      <c r="D91" s="60"/>
      <c r="E91" s="60"/>
      <c r="F91" s="60"/>
      <c r="G91" s="60"/>
      <c r="H91" s="60"/>
      <c r="I91" s="111"/>
      <c r="J91" s="112"/>
    </row>
    <row r="92" s="4" customFormat="1" ht="24" customHeight="1" spans="1:10">
      <c r="A92" s="55"/>
      <c r="B92" s="61">
        <f t="array" ref="B92:H92">Days+8+DATE(Calendar6Year,Calendar6MonthOption,1)-WEEKDAY(DATE(Calendar6Year,Calendar6MonthOption,1),WeekdayOption)</f>
        <v>46055</v>
      </c>
      <c r="C92" s="62">
        <v>46056</v>
      </c>
      <c r="D92" s="62">
        <v>46057</v>
      </c>
      <c r="E92" s="62">
        <v>46058</v>
      </c>
      <c r="F92" s="62">
        <v>46059</v>
      </c>
      <c r="G92" s="62">
        <v>46060</v>
      </c>
      <c r="H92" s="62">
        <v>46061</v>
      </c>
      <c r="I92" s="114"/>
      <c r="J92" s="104"/>
    </row>
    <row r="93" s="7" customFormat="1" ht="51" customHeight="1" spans="1:10">
      <c r="A93" s="58"/>
      <c r="B93" s="59"/>
      <c r="C93" s="60"/>
      <c r="D93" s="60"/>
      <c r="E93" s="60"/>
      <c r="F93" s="60"/>
      <c r="G93" s="60"/>
      <c r="H93" s="60"/>
      <c r="I93" s="111"/>
      <c r="J93" s="112"/>
    </row>
    <row r="94" s="4" customFormat="1" ht="24" customHeight="1" spans="1:10">
      <c r="A94" s="55"/>
      <c r="B94" s="61">
        <f t="array" ref="B94:H94">Days+15+DATE(Calendar6Year,Calendar6MonthOption,1)-WEEKDAY(DATE(Calendar6Year,Calendar6MonthOption,1),WeekdayOption)</f>
        <v>46062</v>
      </c>
      <c r="C94" s="62">
        <v>46063</v>
      </c>
      <c r="D94" s="62">
        <v>46064</v>
      </c>
      <c r="E94" s="62">
        <v>46065</v>
      </c>
      <c r="F94" s="62">
        <v>46066</v>
      </c>
      <c r="G94" s="62">
        <v>46067</v>
      </c>
      <c r="H94" s="62">
        <v>46068</v>
      </c>
      <c r="I94" s="114"/>
      <c r="J94" s="104"/>
    </row>
    <row r="95" s="7" customFormat="1" ht="51" customHeight="1" spans="1:10">
      <c r="A95" s="58"/>
      <c r="B95" s="59"/>
      <c r="C95" s="60"/>
      <c r="D95" s="60"/>
      <c r="E95" s="60"/>
      <c r="F95" s="60"/>
      <c r="G95" s="60"/>
      <c r="H95" s="60"/>
      <c r="I95" s="111"/>
      <c r="J95" s="112"/>
    </row>
    <row r="96" s="4" customFormat="1" ht="24" customHeight="1" spans="1:10">
      <c r="A96" s="55"/>
      <c r="B96" s="61">
        <f t="array" ref="B96:H96">Days+22+DATE(Calendar6Year,Calendar6MonthOption,1)-WEEKDAY(DATE(Calendar6Year,Calendar6MonthOption,1),WeekdayOption)</f>
        <v>46069</v>
      </c>
      <c r="C96" s="62">
        <v>46070</v>
      </c>
      <c r="D96" s="62">
        <v>46071</v>
      </c>
      <c r="E96" s="62">
        <v>46072</v>
      </c>
      <c r="F96" s="62">
        <v>46073</v>
      </c>
      <c r="G96" s="62">
        <v>46074</v>
      </c>
      <c r="H96" s="62">
        <v>46075</v>
      </c>
      <c r="I96" s="114"/>
      <c r="J96" s="104"/>
    </row>
    <row r="97" s="7" customFormat="1" ht="51" customHeight="1" spans="1:10">
      <c r="A97" s="58"/>
      <c r="B97" s="59"/>
      <c r="C97" s="60"/>
      <c r="D97" s="60"/>
      <c r="E97" s="60"/>
      <c r="F97" s="60"/>
      <c r="G97" s="60"/>
      <c r="H97" s="60"/>
      <c r="I97" s="111"/>
      <c r="J97" s="112"/>
    </row>
    <row r="98" s="4" customFormat="1" ht="24" customHeight="1" spans="1:10">
      <c r="A98" s="55"/>
      <c r="B98" s="61">
        <f t="array" ref="B98:H98">Days+29+DATE(Calendar6Year,Calendar6MonthOption,1)-WEEKDAY(DATE(Calendar6Year,Calendar6MonthOption,1),WeekdayOption)</f>
        <v>46076</v>
      </c>
      <c r="C98" s="62">
        <v>46077</v>
      </c>
      <c r="D98" s="62">
        <v>46078</v>
      </c>
      <c r="E98" s="62">
        <v>46079</v>
      </c>
      <c r="F98" s="57">
        <v>46080</v>
      </c>
      <c r="G98" s="57">
        <v>46081</v>
      </c>
      <c r="H98" s="57">
        <v>46082</v>
      </c>
      <c r="I98" s="114"/>
      <c r="J98" s="104"/>
    </row>
    <row r="99" s="7" customFormat="1" ht="51" customHeight="1" spans="1:10">
      <c r="A99" s="58"/>
      <c r="B99" s="59"/>
      <c r="C99" s="60"/>
      <c r="D99" s="60"/>
      <c r="E99" s="60"/>
      <c r="F99" s="60"/>
      <c r="G99" s="60"/>
      <c r="H99" s="60"/>
      <c r="I99" s="111"/>
      <c r="J99" s="112"/>
    </row>
    <row r="100" s="4" customFormat="1" ht="24" customHeight="1" spans="1:10">
      <c r="A100" s="55"/>
      <c r="B100" s="56">
        <f t="array" ref="B100:C100">Days+36+DATE(Calendar6Year,Calendar6MonthOption,1)-WEEKDAY(DATE(Calendar6Year,Calendar6MonthOption,1),WeekdayOption)</f>
        <v>46083</v>
      </c>
      <c r="C100" s="57">
        <v>46084</v>
      </c>
      <c r="D100" s="63" t="s">
        <v>3</v>
      </c>
      <c r="E100" s="63"/>
      <c r="F100" s="63"/>
      <c r="G100" s="63"/>
      <c r="H100" s="64"/>
      <c r="I100" s="114"/>
      <c r="J100" s="104"/>
    </row>
    <row r="101" s="7" customFormat="1" ht="51" customHeight="1" spans="1:10">
      <c r="A101" s="58"/>
      <c r="B101" s="59"/>
      <c r="C101" s="60"/>
      <c r="D101" s="65"/>
      <c r="E101" s="65"/>
      <c r="F101" s="65"/>
      <c r="G101" s="65"/>
      <c r="H101" s="66"/>
      <c r="I101" s="111"/>
      <c r="J101" s="112"/>
    </row>
    <row r="102" s="5" customFormat="1" ht="10.95" customHeight="1" spans="1:10">
      <c r="A102" s="67"/>
      <c r="B102" s="68"/>
      <c r="C102" s="68"/>
      <c r="D102" s="69"/>
      <c r="E102" s="69"/>
      <c r="F102" s="69"/>
      <c r="G102" s="69"/>
      <c r="H102" s="69"/>
      <c r="I102" s="126"/>
      <c r="J102" s="106"/>
    </row>
    <row r="103" s="6" customFormat="1" ht="9" customHeight="1" spans="2:9">
      <c r="B103" s="42"/>
      <c r="C103" s="42"/>
      <c r="D103" s="43"/>
      <c r="E103" s="43"/>
      <c r="F103" s="43"/>
      <c r="G103" s="43"/>
      <c r="H103" s="43"/>
      <c r="I103" s="9"/>
    </row>
    <row r="104" ht="93" customHeight="1" spans="1:9">
      <c r="A104" s="70"/>
      <c r="B104" s="11">
        <f>YEAR(DATE(Calendar6Year,Calendar6MonthOption+1,1))</f>
        <v>2026</v>
      </c>
      <c r="C104" s="71" t="str">
        <f>TEXT(DATE(Calendar6Year,Calendar6MonthOption+1,1),"mmmm")</f>
        <v>March</v>
      </c>
      <c r="D104" s="71"/>
      <c r="E104" s="72"/>
      <c r="F104" s="70"/>
      <c r="G104" s="70"/>
      <c r="H104" s="70"/>
      <c r="I104" s="95"/>
    </row>
    <row r="105" s="1" customFormat="1" ht="27.9" customHeight="1" spans="1:10">
      <c r="A105" s="73"/>
      <c r="B105" s="74" t="str">
        <f t="shared" ref="B105:H105" si="5">TEXT(B107,"dddd")</f>
        <v>Monday</v>
      </c>
      <c r="C105" s="75" t="str">
        <f t="shared" si="5"/>
        <v>Tuesday</v>
      </c>
      <c r="D105" s="74" t="str">
        <f t="shared" si="5"/>
        <v>Wednesday</v>
      </c>
      <c r="E105" s="75" t="str">
        <f t="shared" si="5"/>
        <v>Thursday</v>
      </c>
      <c r="F105" s="74" t="str">
        <f t="shared" si="5"/>
        <v>Friday</v>
      </c>
      <c r="G105" s="75" t="str">
        <f t="shared" si="5"/>
        <v>Saturday</v>
      </c>
      <c r="H105" s="74" t="str">
        <f t="shared" si="5"/>
        <v>Sunday</v>
      </c>
      <c r="I105" s="128"/>
      <c r="J105" s="97"/>
    </row>
    <row r="106" s="1" customFormat="1" ht="10.95" customHeight="1" spans="1:10">
      <c r="A106" s="125"/>
      <c r="B106" s="116"/>
      <c r="C106" s="117"/>
      <c r="D106" s="116"/>
      <c r="E106" s="117"/>
      <c r="F106" s="116"/>
      <c r="G106" s="117"/>
      <c r="H106" s="116"/>
      <c r="I106" s="129"/>
      <c r="J106" s="97"/>
    </row>
    <row r="107" s="4" customFormat="1" ht="23.4" customHeight="1" spans="1:10">
      <c r="A107" s="118"/>
      <c r="B107" s="22">
        <f t="array" ref="B107:H107">Days+1+DATE(Calendar7Year,Calendar7MonthOption,1)-WEEKDAY(DATE(Calendar7Year,Calendar7MonthOption,1),WeekdayOption)</f>
        <v>46076</v>
      </c>
      <c r="C107" s="22">
        <v>46077</v>
      </c>
      <c r="D107" s="22">
        <v>46078</v>
      </c>
      <c r="E107" s="22">
        <v>46079</v>
      </c>
      <c r="F107" s="22">
        <v>46080</v>
      </c>
      <c r="G107" s="22">
        <v>46081</v>
      </c>
      <c r="H107" s="23">
        <v>46082</v>
      </c>
      <c r="I107" s="103"/>
      <c r="J107" s="104"/>
    </row>
    <row r="108" s="3" customFormat="1" ht="51" customHeight="1" spans="1:10">
      <c r="A108" s="80"/>
      <c r="B108" s="29"/>
      <c r="C108" s="29"/>
      <c r="D108" s="29"/>
      <c r="E108" s="29"/>
      <c r="F108" s="29"/>
      <c r="G108" s="29"/>
      <c r="H108" s="81"/>
      <c r="I108" s="101"/>
      <c r="J108" s="102"/>
    </row>
    <row r="109" s="4" customFormat="1" ht="24" customHeight="1" spans="1:10">
      <c r="A109" s="118"/>
      <c r="B109" s="82">
        <f t="array" ref="B109:H109">Days+8+DATE(Calendar7Year,Calendar7MonthOption,1)-WEEKDAY(DATE(Calendar7Year,Calendar7MonthOption,1),WeekdayOption)</f>
        <v>46083</v>
      </c>
      <c r="C109" s="82">
        <v>46084</v>
      </c>
      <c r="D109" s="82">
        <v>46085</v>
      </c>
      <c r="E109" s="82">
        <v>46086</v>
      </c>
      <c r="F109" s="82">
        <v>46087</v>
      </c>
      <c r="G109" s="82">
        <v>46088</v>
      </c>
      <c r="H109" s="83">
        <v>46089</v>
      </c>
      <c r="I109" s="103"/>
      <c r="J109" s="104"/>
    </row>
    <row r="110" s="3" customFormat="1" ht="51" customHeight="1" spans="1:10">
      <c r="A110" s="80"/>
      <c r="B110" s="29"/>
      <c r="C110" s="29"/>
      <c r="D110" s="29"/>
      <c r="E110" s="29"/>
      <c r="F110" s="29"/>
      <c r="G110" s="29"/>
      <c r="H110" s="81"/>
      <c r="I110" s="101"/>
      <c r="J110" s="102"/>
    </row>
    <row r="111" s="4" customFormat="1" ht="24" customHeight="1" spans="1:10">
      <c r="A111" s="118"/>
      <c r="B111" s="82">
        <f t="array" ref="B111:H111">Days+15+DATE(Calendar7Year,Calendar7MonthOption,1)-WEEKDAY(DATE(Calendar7Year,Calendar7MonthOption,1),WeekdayOption)</f>
        <v>46090</v>
      </c>
      <c r="C111" s="82">
        <v>46091</v>
      </c>
      <c r="D111" s="82">
        <v>46092</v>
      </c>
      <c r="E111" s="82">
        <v>46093</v>
      </c>
      <c r="F111" s="82">
        <v>46094</v>
      </c>
      <c r="G111" s="82">
        <v>46095</v>
      </c>
      <c r="H111" s="83">
        <v>46096</v>
      </c>
      <c r="I111" s="103"/>
      <c r="J111" s="104"/>
    </row>
    <row r="112" s="3" customFormat="1" ht="51" customHeight="1" spans="1:10">
      <c r="A112" s="80"/>
      <c r="B112" s="29"/>
      <c r="C112" s="29"/>
      <c r="D112" s="29"/>
      <c r="E112" s="29"/>
      <c r="F112" s="29"/>
      <c r="G112" s="29"/>
      <c r="H112" s="81"/>
      <c r="I112" s="101"/>
      <c r="J112" s="102"/>
    </row>
    <row r="113" s="4" customFormat="1" ht="24" customHeight="1" spans="1:10">
      <c r="A113" s="118"/>
      <c r="B113" s="82">
        <f t="array" ref="B113:H113">Days+22+DATE(Calendar7Year,Calendar7MonthOption,1)-WEEKDAY(DATE(Calendar7Year,Calendar7MonthOption,1),WeekdayOption)</f>
        <v>46097</v>
      </c>
      <c r="C113" s="82">
        <v>46098</v>
      </c>
      <c r="D113" s="82">
        <v>46099</v>
      </c>
      <c r="E113" s="82">
        <v>46100</v>
      </c>
      <c r="F113" s="82">
        <v>46101</v>
      </c>
      <c r="G113" s="82">
        <v>46102</v>
      </c>
      <c r="H113" s="83">
        <v>46103</v>
      </c>
      <c r="I113" s="103"/>
      <c r="J113" s="104"/>
    </row>
    <row r="114" s="3" customFormat="1" ht="51" customHeight="1" spans="1:10">
      <c r="A114" s="80"/>
      <c r="B114" s="29"/>
      <c r="C114" s="29"/>
      <c r="D114" s="29"/>
      <c r="E114" s="29"/>
      <c r="F114" s="29"/>
      <c r="G114" s="29"/>
      <c r="H114" s="81"/>
      <c r="I114" s="101"/>
      <c r="J114" s="102"/>
    </row>
    <row r="115" s="4" customFormat="1" ht="24" customHeight="1" spans="1:10">
      <c r="A115" s="118"/>
      <c r="B115" s="82">
        <f t="array" ref="B115:H115">Days+29+DATE(Calendar7Year,Calendar7MonthOption,1)-WEEKDAY(DATE(Calendar7Year,Calendar7MonthOption,1),WeekdayOption)</f>
        <v>46104</v>
      </c>
      <c r="C115" s="82">
        <v>46105</v>
      </c>
      <c r="D115" s="82">
        <v>46106</v>
      </c>
      <c r="E115" s="82">
        <v>46107</v>
      </c>
      <c r="F115" s="82">
        <v>46108</v>
      </c>
      <c r="G115" s="82">
        <v>46109</v>
      </c>
      <c r="H115" s="83">
        <v>46110</v>
      </c>
      <c r="I115" s="103"/>
      <c r="J115" s="104"/>
    </row>
    <row r="116" s="3" customFormat="1" ht="51" customHeight="1" spans="1:10">
      <c r="A116" s="80"/>
      <c r="B116" s="29"/>
      <c r="C116" s="29"/>
      <c r="D116" s="29"/>
      <c r="E116" s="29"/>
      <c r="F116" s="29"/>
      <c r="G116" s="29"/>
      <c r="H116" s="81"/>
      <c r="I116" s="101"/>
      <c r="J116" s="102"/>
    </row>
    <row r="117" s="4" customFormat="1" ht="24" customHeight="1" spans="1:10">
      <c r="A117" s="118"/>
      <c r="B117" s="22">
        <f t="array" ref="B117:C117">Days+36+DATE(Calendar7Year,Calendar7MonthOption,1)-WEEKDAY(DATE(Calendar7Year,Calendar7MonthOption,1),WeekdayOption)</f>
        <v>46111</v>
      </c>
      <c r="C117" s="22">
        <v>46112</v>
      </c>
      <c r="D117" s="84" t="s">
        <v>3</v>
      </c>
      <c r="E117" s="85"/>
      <c r="F117" s="85"/>
      <c r="G117" s="85"/>
      <c r="H117" s="86"/>
      <c r="I117" s="103"/>
      <c r="J117" s="104"/>
    </row>
    <row r="118" s="3" customFormat="1" ht="51" customHeight="1" spans="1:10">
      <c r="A118" s="80"/>
      <c r="B118" s="29"/>
      <c r="C118" s="29"/>
      <c r="D118" s="87"/>
      <c r="E118" s="88"/>
      <c r="F118" s="88"/>
      <c r="G118" s="88"/>
      <c r="H118" s="89"/>
      <c r="I118" s="101"/>
      <c r="J118" s="102"/>
    </row>
    <row r="119" s="5" customFormat="1" ht="10.95" customHeight="1" spans="1:10">
      <c r="A119" s="90"/>
      <c r="B119" s="119"/>
      <c r="C119" s="119"/>
      <c r="D119" s="120"/>
      <c r="E119" s="120"/>
      <c r="F119" s="120"/>
      <c r="G119" s="120"/>
      <c r="H119" s="120"/>
      <c r="I119" s="105"/>
      <c r="J119" s="106"/>
    </row>
    <row r="120" s="6" customFormat="1" ht="9" customHeight="1" spans="2:9">
      <c r="B120" s="42"/>
      <c r="C120" s="42"/>
      <c r="D120" s="43"/>
      <c r="E120" s="43"/>
      <c r="F120" s="43"/>
      <c r="G120" s="43"/>
      <c r="H120" s="43"/>
      <c r="I120" s="9"/>
    </row>
    <row r="121" ht="93" customHeight="1" spans="1:9">
      <c r="A121" s="93"/>
      <c r="B121" s="45">
        <f>YEAR(DATE(Calendar7Year,Calendar7MonthOption+1,1))</f>
        <v>2026</v>
      </c>
      <c r="C121" s="46" t="str">
        <f>TEXT(DATE(Calendar7Year,Calendar7MonthOption+1,1),"mmmm")</f>
        <v>April</v>
      </c>
      <c r="D121" s="121"/>
      <c r="E121" s="122"/>
      <c r="F121" s="93"/>
      <c r="G121" s="93"/>
      <c r="H121" s="93"/>
      <c r="I121" s="107"/>
    </row>
    <row r="122" s="1" customFormat="1" ht="27.9" customHeight="1" spans="1:10">
      <c r="A122" s="49"/>
      <c r="B122" s="50" t="str">
        <f t="shared" ref="B122:H122" si="6">TEXT(B124,"dddd")</f>
        <v>Monday</v>
      </c>
      <c r="C122" s="51" t="str">
        <f t="shared" si="6"/>
        <v>Tuesday</v>
      </c>
      <c r="D122" s="50" t="str">
        <f t="shared" si="6"/>
        <v>Wednesday</v>
      </c>
      <c r="E122" s="51" t="str">
        <f t="shared" si="6"/>
        <v>Thursday</v>
      </c>
      <c r="F122" s="50" t="str">
        <f t="shared" si="6"/>
        <v>Friday</v>
      </c>
      <c r="G122" s="51" t="str">
        <f t="shared" si="6"/>
        <v>Saturday</v>
      </c>
      <c r="H122" s="50" t="str">
        <f t="shared" si="6"/>
        <v>Sunday</v>
      </c>
      <c r="I122" s="130"/>
      <c r="J122" s="97"/>
    </row>
    <row r="123" s="1" customFormat="1" ht="10.95" customHeight="1" spans="1:10">
      <c r="A123" s="52"/>
      <c r="B123" s="123"/>
      <c r="C123" s="124"/>
      <c r="D123" s="123"/>
      <c r="E123" s="124"/>
      <c r="F123" s="123"/>
      <c r="G123" s="124"/>
      <c r="H123" s="123"/>
      <c r="I123" s="131"/>
      <c r="J123" s="97"/>
    </row>
    <row r="124" s="4" customFormat="1" ht="24" customHeight="1" spans="1:10">
      <c r="A124" s="55"/>
      <c r="B124" s="56">
        <f t="array" ref="B124:H124">Days+1+DATE(Calendar8Year,Calendar8MonthOption,1)-WEEKDAY(DATE(Calendar8Year,Calendar8MonthOption,1),WeekdayOption)</f>
        <v>46111</v>
      </c>
      <c r="C124" s="57">
        <v>46112</v>
      </c>
      <c r="D124" s="57">
        <v>46113</v>
      </c>
      <c r="E124" s="57">
        <v>46114</v>
      </c>
      <c r="F124" s="57">
        <v>46115</v>
      </c>
      <c r="G124" s="57">
        <v>46116</v>
      </c>
      <c r="H124" s="57">
        <v>46117</v>
      </c>
      <c r="I124" s="114"/>
      <c r="J124" s="104"/>
    </row>
    <row r="125" s="7" customFormat="1" ht="51" customHeight="1" spans="1:10">
      <c r="A125" s="58"/>
      <c r="B125" s="59"/>
      <c r="C125" s="60"/>
      <c r="D125" s="60"/>
      <c r="E125" s="60"/>
      <c r="F125" s="60"/>
      <c r="G125" s="60"/>
      <c r="H125" s="60"/>
      <c r="I125" s="111"/>
      <c r="J125" s="112"/>
    </row>
    <row r="126" s="4" customFormat="1" ht="24" customHeight="1" spans="1:10">
      <c r="A126" s="55"/>
      <c r="B126" s="61">
        <f t="array" ref="B126:H126">Days+8+DATE(Calendar8Year,Calendar8MonthOption,1)-WEEKDAY(DATE(Calendar8Year,Calendar8MonthOption,1),WeekdayOption)</f>
        <v>46118</v>
      </c>
      <c r="C126" s="62">
        <v>46119</v>
      </c>
      <c r="D126" s="62">
        <v>46120</v>
      </c>
      <c r="E126" s="62">
        <v>46121</v>
      </c>
      <c r="F126" s="62">
        <v>46122</v>
      </c>
      <c r="G126" s="62">
        <v>46123</v>
      </c>
      <c r="H126" s="62">
        <v>46124</v>
      </c>
      <c r="I126" s="114"/>
      <c r="J126" s="104"/>
    </row>
    <row r="127" s="7" customFormat="1" ht="51" customHeight="1" spans="1:10">
      <c r="A127" s="58"/>
      <c r="B127" s="59"/>
      <c r="C127" s="60"/>
      <c r="D127" s="60"/>
      <c r="E127" s="60"/>
      <c r="F127" s="60"/>
      <c r="G127" s="60"/>
      <c r="H127" s="60"/>
      <c r="I127" s="111"/>
      <c r="J127" s="112"/>
    </row>
    <row r="128" s="4" customFormat="1" ht="24" customHeight="1" spans="1:10">
      <c r="A128" s="55"/>
      <c r="B128" s="61">
        <f t="array" ref="B128:H128">Days+15+DATE(Calendar8Year,Calendar8MonthOption,1)-WEEKDAY(DATE(Calendar8Year,Calendar8MonthOption,1),WeekdayOption)</f>
        <v>46125</v>
      </c>
      <c r="C128" s="62">
        <v>46126</v>
      </c>
      <c r="D128" s="62">
        <v>46127</v>
      </c>
      <c r="E128" s="62">
        <v>46128</v>
      </c>
      <c r="F128" s="62">
        <v>46129</v>
      </c>
      <c r="G128" s="62">
        <v>46130</v>
      </c>
      <c r="H128" s="62">
        <v>46131</v>
      </c>
      <c r="I128" s="114"/>
      <c r="J128" s="104"/>
    </row>
    <row r="129" s="7" customFormat="1" ht="51" customHeight="1" spans="1:10">
      <c r="A129" s="58"/>
      <c r="B129" s="59"/>
      <c r="C129" s="60"/>
      <c r="D129" s="60"/>
      <c r="E129" s="60"/>
      <c r="F129" s="60"/>
      <c r="G129" s="60"/>
      <c r="H129" s="60"/>
      <c r="I129" s="111"/>
      <c r="J129" s="112"/>
    </row>
    <row r="130" s="4" customFormat="1" ht="24" customHeight="1" spans="1:10">
      <c r="A130" s="55"/>
      <c r="B130" s="61">
        <f t="array" ref="B130:H130">Days+22+DATE(Calendar8Year,Calendar8MonthOption,1)-WEEKDAY(DATE(Calendar8Year,Calendar8MonthOption,1),WeekdayOption)</f>
        <v>46132</v>
      </c>
      <c r="C130" s="62">
        <v>46133</v>
      </c>
      <c r="D130" s="62">
        <v>46134</v>
      </c>
      <c r="E130" s="62">
        <v>46135</v>
      </c>
      <c r="F130" s="62">
        <v>46136</v>
      </c>
      <c r="G130" s="62">
        <v>46137</v>
      </c>
      <c r="H130" s="62">
        <v>46138</v>
      </c>
      <c r="I130" s="114"/>
      <c r="J130" s="104"/>
    </row>
    <row r="131" s="7" customFormat="1" ht="51" customHeight="1" spans="1:10">
      <c r="A131" s="58"/>
      <c r="B131" s="59"/>
      <c r="C131" s="60"/>
      <c r="D131" s="60"/>
      <c r="E131" s="60"/>
      <c r="F131" s="60"/>
      <c r="G131" s="60"/>
      <c r="H131" s="60"/>
      <c r="I131" s="111"/>
      <c r="J131" s="112"/>
    </row>
    <row r="132" s="4" customFormat="1" ht="24" customHeight="1" spans="1:10">
      <c r="A132" s="55"/>
      <c r="B132" s="61">
        <f t="array" ref="B132:H132">Days+29+DATE(Calendar8Year,Calendar8MonthOption,1)-WEEKDAY(DATE(Calendar8Year,Calendar8MonthOption,1),WeekdayOption)</f>
        <v>46139</v>
      </c>
      <c r="C132" s="62">
        <v>46140</v>
      </c>
      <c r="D132" s="62">
        <v>46141</v>
      </c>
      <c r="E132" s="62">
        <v>46142</v>
      </c>
      <c r="F132" s="62">
        <v>46143</v>
      </c>
      <c r="G132" s="62">
        <v>46144</v>
      </c>
      <c r="H132" s="62">
        <v>46145</v>
      </c>
      <c r="I132" s="114"/>
      <c r="J132" s="104"/>
    </row>
    <row r="133" s="7" customFormat="1" ht="51" customHeight="1" spans="1:10">
      <c r="A133" s="58"/>
      <c r="B133" s="59"/>
      <c r="C133" s="60"/>
      <c r="D133" s="60"/>
      <c r="E133" s="60"/>
      <c r="F133" s="60"/>
      <c r="G133" s="60"/>
      <c r="H133" s="60"/>
      <c r="I133" s="111"/>
      <c r="J133" s="112"/>
    </row>
    <row r="134" s="4" customFormat="1" ht="24" customHeight="1" spans="1:10">
      <c r="A134" s="55"/>
      <c r="B134" s="56">
        <f t="array" ref="B134:C134">Days+36+DATE(Calendar8Year,Calendar8MonthOption,1)-WEEKDAY(DATE(Calendar8Year,Calendar8MonthOption,1),WeekdayOption)</f>
        <v>46146</v>
      </c>
      <c r="C134" s="62">
        <v>46147</v>
      </c>
      <c r="D134" s="63" t="s">
        <v>3</v>
      </c>
      <c r="E134" s="63"/>
      <c r="F134" s="63"/>
      <c r="G134" s="63"/>
      <c r="H134" s="64"/>
      <c r="I134" s="114"/>
      <c r="J134" s="104"/>
    </row>
    <row r="135" s="7" customFormat="1" ht="51" customHeight="1" spans="1:10">
      <c r="A135" s="58"/>
      <c r="B135" s="59"/>
      <c r="C135" s="60"/>
      <c r="D135" s="65"/>
      <c r="E135" s="65"/>
      <c r="F135" s="65"/>
      <c r="G135" s="65"/>
      <c r="H135" s="66"/>
      <c r="I135" s="111"/>
      <c r="J135" s="112"/>
    </row>
    <row r="136" s="5" customFormat="1" ht="10.95" customHeight="1" spans="1:10">
      <c r="A136" s="67"/>
      <c r="B136" s="68"/>
      <c r="C136" s="68"/>
      <c r="D136" s="69"/>
      <c r="E136" s="69"/>
      <c r="F136" s="69"/>
      <c r="G136" s="69"/>
      <c r="H136" s="69"/>
      <c r="I136" s="126"/>
      <c r="J136" s="106"/>
    </row>
    <row r="137" s="6" customFormat="1" ht="9" customHeight="1" spans="2:9">
      <c r="B137" s="42"/>
      <c r="C137" s="42"/>
      <c r="D137" s="43"/>
      <c r="E137" s="43"/>
      <c r="F137" s="43"/>
      <c r="G137" s="43"/>
      <c r="H137" s="43"/>
      <c r="I137" s="9"/>
    </row>
    <row r="138" ht="93" customHeight="1" spans="1:9">
      <c r="A138" s="70"/>
      <c r="B138" s="11">
        <f>YEAR(DATE(Calendar8Year,Calendar8MonthOption+1,1))</f>
        <v>2026</v>
      </c>
      <c r="C138" s="71" t="str">
        <f>TEXT(DATE(Calendar8Year,Calendar8MonthOption+1,1),"mmmm")</f>
        <v>May</v>
      </c>
      <c r="D138" s="71"/>
      <c r="E138" s="72"/>
      <c r="F138" s="70"/>
      <c r="G138" s="70"/>
      <c r="H138" s="70"/>
      <c r="I138" s="95"/>
    </row>
    <row r="139" s="1" customFormat="1" ht="27.9" customHeight="1" spans="1:10">
      <c r="A139" s="115"/>
      <c r="B139" s="74" t="str">
        <f t="shared" ref="B139:H139" si="7">TEXT(B141,"dddd")</f>
        <v>Monday</v>
      </c>
      <c r="C139" s="75" t="str">
        <f t="shared" si="7"/>
        <v>Tuesday</v>
      </c>
      <c r="D139" s="74" t="str">
        <f t="shared" si="7"/>
        <v>Wednesday</v>
      </c>
      <c r="E139" s="75" t="str">
        <f t="shared" si="7"/>
        <v>Thursday</v>
      </c>
      <c r="F139" s="74" t="str">
        <f t="shared" si="7"/>
        <v>Friday</v>
      </c>
      <c r="G139" s="75" t="str">
        <f t="shared" si="7"/>
        <v>Saturday</v>
      </c>
      <c r="H139" s="74" t="str">
        <f t="shared" si="7"/>
        <v>Sunday</v>
      </c>
      <c r="I139" s="96"/>
      <c r="J139" s="97"/>
    </row>
    <row r="140" s="1" customFormat="1" ht="10.95" customHeight="1" spans="1:10">
      <c r="A140" s="76"/>
      <c r="B140" s="116"/>
      <c r="C140" s="117"/>
      <c r="D140" s="116"/>
      <c r="E140" s="117"/>
      <c r="F140" s="116"/>
      <c r="G140" s="117"/>
      <c r="H140" s="116"/>
      <c r="I140" s="98"/>
      <c r="J140" s="97"/>
    </row>
    <row r="141" s="4" customFormat="1" ht="24" customHeight="1" spans="1:10">
      <c r="A141" s="118"/>
      <c r="B141" s="22">
        <f t="array" ref="B141:H141">Days+1+DATE(Calendar9Year,Calendar9MonthOption,1)-WEEKDAY(DATE(Calendar9Year,Calendar9MonthOption,1),WeekdayOption)</f>
        <v>46139</v>
      </c>
      <c r="C141" s="22">
        <v>46140</v>
      </c>
      <c r="D141" s="22">
        <v>46141</v>
      </c>
      <c r="E141" s="22">
        <v>46142</v>
      </c>
      <c r="F141" s="22">
        <v>46143</v>
      </c>
      <c r="G141" s="22">
        <v>46144</v>
      </c>
      <c r="H141" s="23">
        <v>46145</v>
      </c>
      <c r="I141" s="103"/>
      <c r="J141" s="104"/>
    </row>
    <row r="142" s="3" customFormat="1" ht="51" customHeight="1" spans="1:10">
      <c r="A142" s="80"/>
      <c r="B142" s="29"/>
      <c r="C142" s="29"/>
      <c r="D142" s="29"/>
      <c r="E142" s="29"/>
      <c r="F142" s="29"/>
      <c r="G142" s="29"/>
      <c r="H142" s="81"/>
      <c r="I142" s="101"/>
      <c r="J142" s="102"/>
    </row>
    <row r="143" s="4" customFormat="1" ht="24" customHeight="1" spans="1:10">
      <c r="A143" s="118"/>
      <c r="B143" s="82">
        <f t="array" ref="B143:H143">Days+8+DATE(Calendar9Year,Calendar9MonthOption,1)-WEEKDAY(DATE(Calendar9Year,Calendar9MonthOption,1),WeekdayOption)</f>
        <v>46146</v>
      </c>
      <c r="C143" s="82">
        <v>46147</v>
      </c>
      <c r="D143" s="82">
        <v>46148</v>
      </c>
      <c r="E143" s="82">
        <v>46149</v>
      </c>
      <c r="F143" s="82">
        <v>46150</v>
      </c>
      <c r="G143" s="82">
        <v>46151</v>
      </c>
      <c r="H143" s="83">
        <v>46152</v>
      </c>
      <c r="I143" s="103"/>
      <c r="J143" s="104"/>
    </row>
    <row r="144" s="3" customFormat="1" ht="51" customHeight="1" spans="1:10">
      <c r="A144" s="80"/>
      <c r="B144" s="29"/>
      <c r="C144" s="29"/>
      <c r="D144" s="29"/>
      <c r="E144" s="29"/>
      <c r="F144" s="29"/>
      <c r="G144" s="29"/>
      <c r="H144" s="81"/>
      <c r="I144" s="101"/>
      <c r="J144" s="102"/>
    </row>
    <row r="145" s="4" customFormat="1" ht="24" customHeight="1" spans="1:10">
      <c r="A145" s="118"/>
      <c r="B145" s="82">
        <f t="array" ref="B145:H145">Days+15+DATE(Calendar9Year,Calendar9MonthOption,1)-WEEKDAY(DATE(Calendar9Year,Calendar9MonthOption,1),WeekdayOption)</f>
        <v>46153</v>
      </c>
      <c r="C145" s="82">
        <v>46154</v>
      </c>
      <c r="D145" s="82">
        <v>46155</v>
      </c>
      <c r="E145" s="82">
        <v>46156</v>
      </c>
      <c r="F145" s="82">
        <v>46157</v>
      </c>
      <c r="G145" s="82">
        <v>46158</v>
      </c>
      <c r="H145" s="83">
        <v>46159</v>
      </c>
      <c r="I145" s="103"/>
      <c r="J145" s="104"/>
    </row>
    <row r="146" s="3" customFormat="1" ht="51" customHeight="1" spans="1:10">
      <c r="A146" s="80"/>
      <c r="B146" s="29"/>
      <c r="C146" s="29"/>
      <c r="D146" s="29"/>
      <c r="E146" s="29"/>
      <c r="F146" s="29"/>
      <c r="G146" s="29"/>
      <c r="H146" s="81"/>
      <c r="I146" s="101"/>
      <c r="J146" s="102"/>
    </row>
    <row r="147" s="4" customFormat="1" ht="24" customHeight="1" spans="1:10">
      <c r="A147" s="118"/>
      <c r="B147" s="82">
        <f t="array" ref="B147:H147">Days+22+DATE(Calendar9Year,Calendar9MonthOption,1)-WEEKDAY(DATE(Calendar9Year,Calendar9MonthOption,1),WeekdayOption)</f>
        <v>46160</v>
      </c>
      <c r="C147" s="82">
        <v>46161</v>
      </c>
      <c r="D147" s="82">
        <v>46162</v>
      </c>
      <c r="E147" s="82">
        <v>46163</v>
      </c>
      <c r="F147" s="82">
        <v>46164</v>
      </c>
      <c r="G147" s="82">
        <v>46165</v>
      </c>
      <c r="H147" s="83">
        <v>46166</v>
      </c>
      <c r="I147" s="103"/>
      <c r="J147" s="104"/>
    </row>
    <row r="148" s="3" customFormat="1" ht="51" customHeight="1" spans="1:10">
      <c r="A148" s="80"/>
      <c r="B148" s="29"/>
      <c r="C148" s="29"/>
      <c r="D148" s="29"/>
      <c r="E148" s="29"/>
      <c r="F148" s="29"/>
      <c r="G148" s="29"/>
      <c r="H148" s="81"/>
      <c r="I148" s="101"/>
      <c r="J148" s="102"/>
    </row>
    <row r="149" s="4" customFormat="1" ht="24" customHeight="1" spans="1:10">
      <c r="A149" s="118"/>
      <c r="B149" s="82">
        <f t="array" ref="B149:H149">Days+29+DATE(Calendar9Year,Calendar9MonthOption,1)-WEEKDAY(DATE(Calendar9Year,Calendar9MonthOption,1),WeekdayOption)</f>
        <v>46167</v>
      </c>
      <c r="C149" s="82">
        <v>46168</v>
      </c>
      <c r="D149" s="82">
        <v>46169</v>
      </c>
      <c r="E149" s="82">
        <v>46170</v>
      </c>
      <c r="F149" s="82">
        <v>46171</v>
      </c>
      <c r="G149" s="22">
        <v>46172</v>
      </c>
      <c r="H149" s="22">
        <v>46173</v>
      </c>
      <c r="I149" s="103"/>
      <c r="J149" s="104"/>
    </row>
    <row r="150" s="3" customFormat="1" ht="51" customHeight="1" spans="1:10">
      <c r="A150" s="80"/>
      <c r="B150" s="29"/>
      <c r="C150" s="29"/>
      <c r="D150" s="29"/>
      <c r="E150" s="29"/>
      <c r="F150" s="29"/>
      <c r="G150" s="29"/>
      <c r="H150" s="81"/>
      <c r="I150" s="101"/>
      <c r="J150" s="102"/>
    </row>
    <row r="151" s="4" customFormat="1" ht="24" customHeight="1" spans="1:10">
      <c r="A151" s="118"/>
      <c r="B151" s="22">
        <f t="array" ref="B151:C151">Days+36+DATE(Calendar9Year,Calendar9MonthOption,1)-WEEKDAY(DATE(Calendar9Year,Calendar9MonthOption,1),WeekdayOption)</f>
        <v>46174</v>
      </c>
      <c r="C151" s="22">
        <v>46175</v>
      </c>
      <c r="D151" s="84" t="s">
        <v>3</v>
      </c>
      <c r="E151" s="85"/>
      <c r="F151" s="85"/>
      <c r="G151" s="85"/>
      <c r="H151" s="86"/>
      <c r="I151" s="103"/>
      <c r="J151" s="104"/>
    </row>
    <row r="152" s="3" customFormat="1" ht="51" customHeight="1" spans="1:10">
      <c r="A152" s="80"/>
      <c r="B152" s="29"/>
      <c r="C152" s="29"/>
      <c r="D152" s="87"/>
      <c r="E152" s="88"/>
      <c r="F152" s="88"/>
      <c r="G152" s="88"/>
      <c r="H152" s="89"/>
      <c r="I152" s="101"/>
      <c r="J152" s="102"/>
    </row>
    <row r="153" s="5" customFormat="1" ht="10.95" customHeight="1" spans="1:10">
      <c r="A153" s="90"/>
      <c r="B153" s="119"/>
      <c r="C153" s="119"/>
      <c r="D153" s="120"/>
      <c r="E153" s="120"/>
      <c r="F153" s="120"/>
      <c r="G153" s="120"/>
      <c r="H153" s="120"/>
      <c r="I153" s="105"/>
      <c r="J153" s="106"/>
    </row>
    <row r="154" s="6" customFormat="1" ht="9" customHeight="1" spans="2:9">
      <c r="B154" s="42"/>
      <c r="C154" s="42"/>
      <c r="D154" s="43"/>
      <c r="E154" s="43"/>
      <c r="F154" s="43"/>
      <c r="G154" s="43"/>
      <c r="H154" s="43"/>
      <c r="I154" s="9"/>
    </row>
    <row r="155" ht="93" customHeight="1" spans="1:9">
      <c r="A155" s="93"/>
      <c r="B155" s="45">
        <f>YEAR(DATE(Calendar9Year,Calendar9MonthOption+1,1))</f>
        <v>2026</v>
      </c>
      <c r="C155" s="46" t="str">
        <f>TEXT(DATE(Calendar9Year,Calendar9MonthOption+1,1),"mmmm")</f>
        <v>June</v>
      </c>
      <c r="D155" s="121"/>
      <c r="E155" s="122"/>
      <c r="F155" s="93"/>
      <c r="G155" s="93"/>
      <c r="H155" s="93"/>
      <c r="I155" s="107"/>
    </row>
    <row r="156" s="1" customFormat="1" ht="27.9" customHeight="1" spans="1:10">
      <c r="A156" s="94"/>
      <c r="B156" s="50" t="str">
        <f t="shared" ref="B156:H156" si="8">TEXT(B158,"dddd")</f>
        <v>Monday</v>
      </c>
      <c r="C156" s="51" t="str">
        <f t="shared" si="8"/>
        <v>Tuesday</v>
      </c>
      <c r="D156" s="50" t="str">
        <f t="shared" si="8"/>
        <v>Wednesday</v>
      </c>
      <c r="E156" s="51" t="str">
        <f t="shared" si="8"/>
        <v>Thursday</v>
      </c>
      <c r="F156" s="50" t="str">
        <f t="shared" si="8"/>
        <v>Friday</v>
      </c>
      <c r="G156" s="51" t="str">
        <f t="shared" si="8"/>
        <v>Saturday</v>
      </c>
      <c r="H156" s="50" t="str">
        <f t="shared" si="8"/>
        <v>Sunday</v>
      </c>
      <c r="I156" s="127"/>
      <c r="J156" s="97"/>
    </row>
    <row r="157" s="1" customFormat="1" ht="10.95" customHeight="1" spans="1:10">
      <c r="A157" s="52"/>
      <c r="B157" s="123"/>
      <c r="C157" s="124"/>
      <c r="D157" s="123"/>
      <c r="E157" s="124"/>
      <c r="F157" s="123"/>
      <c r="G157" s="124"/>
      <c r="H157" s="123"/>
      <c r="I157" s="109"/>
      <c r="J157" s="97"/>
    </row>
    <row r="158" s="4" customFormat="1" ht="24" customHeight="1" spans="1:10">
      <c r="A158" s="132"/>
      <c r="B158" s="56">
        <f t="array" ref="B158:H158">Days+1+DATE(Calendar10Year,Calendar10MonthOption,1)-WEEKDAY(DATE(Calendar10Year,Calendar10MonthOption,1),WeekdayOption)</f>
        <v>46174</v>
      </c>
      <c r="C158" s="57">
        <v>46175</v>
      </c>
      <c r="D158" s="57">
        <v>46176</v>
      </c>
      <c r="E158" s="57">
        <v>46177</v>
      </c>
      <c r="F158" s="57">
        <v>46178</v>
      </c>
      <c r="G158" s="57">
        <v>46179</v>
      </c>
      <c r="H158" s="57">
        <v>46180</v>
      </c>
      <c r="I158" s="114"/>
      <c r="J158" s="104"/>
    </row>
    <row r="159" s="7" customFormat="1" ht="51" customHeight="1" spans="1:10">
      <c r="A159" s="58"/>
      <c r="B159" s="59"/>
      <c r="C159" s="60"/>
      <c r="D159" s="60"/>
      <c r="E159" s="60"/>
      <c r="F159" s="60"/>
      <c r="G159" s="60"/>
      <c r="H159" s="60"/>
      <c r="I159" s="111"/>
      <c r="J159" s="112"/>
    </row>
    <row r="160" s="4" customFormat="1" ht="24" customHeight="1" spans="1:10">
      <c r="A160" s="132"/>
      <c r="B160" s="61">
        <f t="array" ref="B160:H160">Days+8+DATE(Calendar10Year,Calendar10MonthOption,1)-WEEKDAY(DATE(Calendar10Year,Calendar10MonthOption,1),WeekdayOption)</f>
        <v>46181</v>
      </c>
      <c r="C160" s="62">
        <v>46182</v>
      </c>
      <c r="D160" s="62">
        <v>46183</v>
      </c>
      <c r="E160" s="62">
        <v>46184</v>
      </c>
      <c r="F160" s="62">
        <v>46185</v>
      </c>
      <c r="G160" s="62">
        <v>46186</v>
      </c>
      <c r="H160" s="62">
        <v>46187</v>
      </c>
      <c r="I160" s="114"/>
      <c r="J160" s="104"/>
    </row>
    <row r="161" s="7" customFormat="1" ht="51" customHeight="1" spans="1:10">
      <c r="A161" s="58"/>
      <c r="B161" s="59"/>
      <c r="C161" s="60"/>
      <c r="D161" s="60"/>
      <c r="E161" s="60"/>
      <c r="F161" s="60"/>
      <c r="G161" s="60"/>
      <c r="H161" s="60"/>
      <c r="I161" s="111"/>
      <c r="J161" s="112"/>
    </row>
    <row r="162" s="4" customFormat="1" ht="24" customHeight="1" spans="1:10">
      <c r="A162" s="132"/>
      <c r="B162" s="61">
        <f t="array" ref="B162:H162">Days+15+DATE(Calendar10Year,Calendar10MonthOption,1)-WEEKDAY(DATE(Calendar10Year,Calendar10MonthOption,1),WeekdayOption)</f>
        <v>46188</v>
      </c>
      <c r="C162" s="62">
        <v>46189</v>
      </c>
      <c r="D162" s="62">
        <v>46190</v>
      </c>
      <c r="E162" s="62">
        <v>46191</v>
      </c>
      <c r="F162" s="62">
        <v>46192</v>
      </c>
      <c r="G162" s="62">
        <v>46193</v>
      </c>
      <c r="H162" s="62">
        <v>46194</v>
      </c>
      <c r="I162" s="114"/>
      <c r="J162" s="104"/>
    </row>
    <row r="163" s="7" customFormat="1" ht="51" customHeight="1" spans="1:10">
      <c r="A163" s="58"/>
      <c r="B163" s="59"/>
      <c r="C163" s="60"/>
      <c r="D163" s="60"/>
      <c r="E163" s="60"/>
      <c r="F163" s="60"/>
      <c r="G163" s="60"/>
      <c r="H163" s="60"/>
      <c r="I163" s="111"/>
      <c r="J163" s="112"/>
    </row>
    <row r="164" s="4" customFormat="1" ht="24.75" customHeight="1" spans="1:10">
      <c r="A164" s="132"/>
      <c r="B164" s="61">
        <f t="array" ref="B164:H164">Days+22+DATE(Calendar10Year,Calendar10MonthOption,1)-WEEKDAY(DATE(Calendar10Year,Calendar10MonthOption,1),WeekdayOption)</f>
        <v>46195</v>
      </c>
      <c r="C164" s="62">
        <v>46196</v>
      </c>
      <c r="D164" s="62">
        <v>46197</v>
      </c>
      <c r="E164" s="62">
        <v>46198</v>
      </c>
      <c r="F164" s="62">
        <v>46199</v>
      </c>
      <c r="G164" s="62">
        <v>46200</v>
      </c>
      <c r="H164" s="62">
        <v>46201</v>
      </c>
      <c r="I164" s="114"/>
      <c r="J164" s="104"/>
    </row>
    <row r="165" s="7" customFormat="1" ht="51" customHeight="1" spans="1:10">
      <c r="A165" s="58"/>
      <c r="B165" s="59"/>
      <c r="C165" s="60"/>
      <c r="D165" s="60"/>
      <c r="E165" s="60"/>
      <c r="F165" s="60"/>
      <c r="G165" s="60"/>
      <c r="H165" s="60"/>
      <c r="I165" s="111"/>
      <c r="J165" s="112"/>
    </row>
    <row r="166" s="4" customFormat="1" ht="24" customHeight="1" spans="1:10">
      <c r="A166" s="132"/>
      <c r="B166" s="61">
        <f t="array" ref="B166:H166">Days+29+DATE(Calendar10Year,Calendar10MonthOption,1)-WEEKDAY(DATE(Calendar10Year,Calendar10MonthOption,1),WeekdayOption)</f>
        <v>46202</v>
      </c>
      <c r="C166" s="62">
        <v>46203</v>
      </c>
      <c r="D166" s="62">
        <v>46204</v>
      </c>
      <c r="E166" s="62">
        <v>46205</v>
      </c>
      <c r="F166" s="62">
        <v>46206</v>
      </c>
      <c r="G166" s="62">
        <v>46207</v>
      </c>
      <c r="H166" s="62">
        <v>46208</v>
      </c>
      <c r="I166" s="114"/>
      <c r="J166" s="104"/>
    </row>
    <row r="167" s="7" customFormat="1" ht="51" customHeight="1" spans="1:10">
      <c r="A167" s="58"/>
      <c r="B167" s="59"/>
      <c r="C167" s="60"/>
      <c r="D167" s="60"/>
      <c r="E167" s="60"/>
      <c r="F167" s="60"/>
      <c r="G167" s="60"/>
      <c r="H167" s="60"/>
      <c r="I167" s="111"/>
      <c r="J167" s="112"/>
    </row>
    <row r="168" s="4" customFormat="1" ht="24" customHeight="1" spans="1:10">
      <c r="A168" s="132"/>
      <c r="B168" s="56">
        <f t="array" ref="B168:C168">Days+36+DATE(Calendar10Year,Calendar10MonthOption,1)-WEEKDAY(DATE(Calendar10Year,Calendar10MonthOption,1),WeekdayOption)</f>
        <v>46209</v>
      </c>
      <c r="C168" s="57">
        <v>46210</v>
      </c>
      <c r="D168" s="63" t="s">
        <v>3</v>
      </c>
      <c r="E168" s="63"/>
      <c r="F168" s="63"/>
      <c r="G168" s="63"/>
      <c r="H168" s="64"/>
      <c r="I168" s="114"/>
      <c r="J168" s="104"/>
    </row>
    <row r="169" s="7" customFormat="1" ht="51" customHeight="1" spans="1:10">
      <c r="A169" s="58"/>
      <c r="B169" s="59"/>
      <c r="C169" s="60"/>
      <c r="D169" s="65"/>
      <c r="E169" s="65"/>
      <c r="F169" s="65"/>
      <c r="G169" s="65"/>
      <c r="H169" s="66"/>
      <c r="I169" s="111"/>
      <c r="J169" s="112"/>
    </row>
    <row r="170" s="5" customFormat="1" ht="10.95" customHeight="1" spans="1:10">
      <c r="A170" s="52"/>
      <c r="B170" s="68"/>
      <c r="C170" s="68"/>
      <c r="D170" s="69"/>
      <c r="E170" s="69"/>
      <c r="F170" s="69"/>
      <c r="G170" s="69"/>
      <c r="H170" s="69"/>
      <c r="I170" s="126"/>
      <c r="J170" s="106"/>
    </row>
    <row r="171" s="6" customFormat="1" ht="9" customHeight="1" spans="2:9">
      <c r="B171" s="42"/>
      <c r="C171" s="42"/>
      <c r="D171" s="43"/>
      <c r="E171" s="43"/>
      <c r="F171" s="43"/>
      <c r="G171" s="43"/>
      <c r="H171" s="43"/>
      <c r="I171" s="9"/>
    </row>
    <row r="172" ht="93" customHeight="1" spans="1:9">
      <c r="A172" s="70"/>
      <c r="B172" s="11">
        <f>YEAR(DATE(Calendar10Year,Calendar10MonthOption+1,1))</f>
        <v>2026</v>
      </c>
      <c r="C172" s="71" t="str">
        <f>TEXT(DATE(Calendar10Year,Calendar10MonthOption+1,1),"mmmm")</f>
        <v>July</v>
      </c>
      <c r="D172" s="71"/>
      <c r="E172" s="72"/>
      <c r="F172" s="70"/>
      <c r="G172" s="70"/>
      <c r="H172" s="70"/>
      <c r="I172" s="95"/>
    </row>
    <row r="173" s="1" customFormat="1" ht="27.9" customHeight="1" spans="1:10">
      <c r="A173" s="115"/>
      <c r="B173" s="74" t="str">
        <f t="shared" ref="B173:H173" si="9">TEXT(B175,"dddd")</f>
        <v>Monday</v>
      </c>
      <c r="C173" s="75" t="str">
        <f t="shared" si="9"/>
        <v>Tuesday</v>
      </c>
      <c r="D173" s="74" t="str">
        <f t="shared" si="9"/>
        <v>Wednesday</v>
      </c>
      <c r="E173" s="75" t="str">
        <f t="shared" si="9"/>
        <v>Thursday</v>
      </c>
      <c r="F173" s="74" t="str">
        <f t="shared" si="9"/>
        <v>Friday</v>
      </c>
      <c r="G173" s="75" t="str">
        <f t="shared" si="9"/>
        <v>Saturday</v>
      </c>
      <c r="H173" s="74" t="str">
        <f t="shared" si="9"/>
        <v>Sunday</v>
      </c>
      <c r="I173" s="96"/>
      <c r="J173" s="97"/>
    </row>
    <row r="174" s="1" customFormat="1" ht="10.95" customHeight="1" spans="1:10">
      <c r="A174" s="76"/>
      <c r="B174" s="116"/>
      <c r="C174" s="117"/>
      <c r="D174" s="116"/>
      <c r="E174" s="117"/>
      <c r="F174" s="116"/>
      <c r="G174" s="117"/>
      <c r="H174" s="116"/>
      <c r="I174" s="98"/>
      <c r="J174" s="97"/>
    </row>
    <row r="175" s="4" customFormat="1" ht="24" customHeight="1" spans="1:10">
      <c r="A175" s="118"/>
      <c r="B175" s="22">
        <f t="array" ref="B175:H175">Days+1+DATE(Calendar11Year,Calendar11MonthOption,1)-WEEKDAY(DATE(Calendar11Year,Calendar11MonthOption,1),WeekdayOption)</f>
        <v>46202</v>
      </c>
      <c r="C175" s="22">
        <v>46203</v>
      </c>
      <c r="D175" s="22">
        <v>46204</v>
      </c>
      <c r="E175" s="22">
        <v>46205</v>
      </c>
      <c r="F175" s="22">
        <v>46206</v>
      </c>
      <c r="G175" s="22">
        <v>46207</v>
      </c>
      <c r="H175" s="23">
        <v>46208</v>
      </c>
      <c r="I175" s="136"/>
      <c r="J175" s="104"/>
    </row>
    <row r="176" s="3" customFormat="1" ht="51" customHeight="1" spans="1:10">
      <c r="A176" s="80"/>
      <c r="B176" s="29"/>
      <c r="C176" s="29"/>
      <c r="D176" s="29"/>
      <c r="E176" s="29"/>
      <c r="F176" s="29"/>
      <c r="G176" s="29"/>
      <c r="H176" s="81"/>
      <c r="I176" s="101"/>
      <c r="J176" s="102"/>
    </row>
    <row r="177" s="4" customFormat="1" ht="24" customHeight="1" spans="1:10">
      <c r="A177" s="118"/>
      <c r="B177" s="82">
        <f t="array" ref="B177:H177">Days+8+DATE(Calendar11Year,Calendar11MonthOption,1)-WEEKDAY(DATE(Calendar11Year,Calendar11MonthOption,1),WeekdayOption)</f>
        <v>46209</v>
      </c>
      <c r="C177" s="82">
        <v>46210</v>
      </c>
      <c r="D177" s="82">
        <v>46211</v>
      </c>
      <c r="E177" s="82">
        <v>46212</v>
      </c>
      <c r="F177" s="82">
        <v>46213</v>
      </c>
      <c r="G177" s="82">
        <v>46214</v>
      </c>
      <c r="H177" s="83">
        <v>46215</v>
      </c>
      <c r="I177" s="136"/>
      <c r="J177" s="104"/>
    </row>
    <row r="178" s="3" customFormat="1" ht="51" customHeight="1" spans="1:10">
      <c r="A178" s="80"/>
      <c r="B178" s="29"/>
      <c r="C178" s="29"/>
      <c r="D178" s="29"/>
      <c r="E178" s="29"/>
      <c r="F178" s="29"/>
      <c r="G178" s="29"/>
      <c r="H178" s="81"/>
      <c r="I178" s="101"/>
      <c r="J178" s="102"/>
    </row>
    <row r="179" s="4" customFormat="1" ht="24" customHeight="1" spans="1:10">
      <c r="A179" s="118"/>
      <c r="B179" s="82">
        <f t="array" ref="B179:H179">Days+15+DATE(Calendar11Year,Calendar11MonthOption,1)-WEEKDAY(DATE(Calendar11Year,Calendar11MonthOption,1),WeekdayOption)</f>
        <v>46216</v>
      </c>
      <c r="C179" s="82">
        <v>46217</v>
      </c>
      <c r="D179" s="82">
        <v>46218</v>
      </c>
      <c r="E179" s="82">
        <v>46219</v>
      </c>
      <c r="F179" s="82">
        <v>46220</v>
      </c>
      <c r="G179" s="82">
        <v>46221</v>
      </c>
      <c r="H179" s="83">
        <v>46222</v>
      </c>
      <c r="I179" s="136"/>
      <c r="J179" s="104"/>
    </row>
    <row r="180" s="3" customFormat="1" ht="51" customHeight="1" spans="1:10">
      <c r="A180" s="80"/>
      <c r="B180" s="29"/>
      <c r="C180" s="29"/>
      <c r="D180" s="29"/>
      <c r="E180" s="29"/>
      <c r="F180" s="29"/>
      <c r="G180" s="29"/>
      <c r="H180" s="81"/>
      <c r="I180" s="101"/>
      <c r="J180" s="102"/>
    </row>
    <row r="181" s="4" customFormat="1" ht="24" customHeight="1" spans="1:10">
      <c r="A181" s="118"/>
      <c r="B181" s="82">
        <f t="array" ref="B181:H181">Days+22+DATE(Calendar11Year,Calendar11MonthOption,1)-WEEKDAY(DATE(Calendar11Year,Calendar11MonthOption,1),WeekdayOption)</f>
        <v>46223</v>
      </c>
      <c r="C181" s="82">
        <v>46224</v>
      </c>
      <c r="D181" s="82">
        <v>46225</v>
      </c>
      <c r="E181" s="82">
        <v>46226</v>
      </c>
      <c r="F181" s="82">
        <v>46227</v>
      </c>
      <c r="G181" s="82">
        <v>46228</v>
      </c>
      <c r="H181" s="83">
        <v>46229</v>
      </c>
      <c r="I181" s="136"/>
      <c r="J181" s="104"/>
    </row>
    <row r="182" s="3" customFormat="1" ht="51" customHeight="1" spans="1:10">
      <c r="A182" s="80"/>
      <c r="B182" s="29"/>
      <c r="C182" s="29"/>
      <c r="D182" s="29"/>
      <c r="E182" s="29"/>
      <c r="F182" s="29"/>
      <c r="G182" s="29"/>
      <c r="H182" s="81"/>
      <c r="I182" s="101"/>
      <c r="J182" s="102"/>
    </row>
    <row r="183" s="4" customFormat="1" ht="24" customHeight="1" spans="1:10">
      <c r="A183" s="118"/>
      <c r="B183" s="82">
        <f t="array" ref="B183:H183">Days+29+DATE(Calendar11Year,Calendar11MonthOption,1)-WEEKDAY(DATE(Calendar11Year,Calendar11MonthOption,1),WeekdayOption)</f>
        <v>46230</v>
      </c>
      <c r="C183" s="82">
        <v>46231</v>
      </c>
      <c r="D183" s="82">
        <v>46232</v>
      </c>
      <c r="E183" s="82">
        <v>46233</v>
      </c>
      <c r="F183" s="82">
        <v>46234</v>
      </c>
      <c r="G183" s="82">
        <v>46235</v>
      </c>
      <c r="H183" s="82">
        <v>46236</v>
      </c>
      <c r="I183" s="136"/>
      <c r="J183" s="104"/>
    </row>
    <row r="184" s="3" customFormat="1" ht="51" customHeight="1" spans="1:10">
      <c r="A184" s="80"/>
      <c r="B184" s="29"/>
      <c r="C184" s="29"/>
      <c r="D184" s="29"/>
      <c r="E184" s="29"/>
      <c r="F184" s="29"/>
      <c r="G184" s="29"/>
      <c r="H184" s="81"/>
      <c r="I184" s="101"/>
      <c r="J184" s="102"/>
    </row>
    <row r="185" s="4" customFormat="1" ht="24" customHeight="1" spans="1:10">
      <c r="A185" s="118"/>
      <c r="B185" s="82">
        <f t="array" ref="B185:C185">Days+36+DATE(Calendar11Year,Calendar11MonthOption,1)-WEEKDAY(DATE(Calendar11Year,Calendar11MonthOption,1),WeekdayOption)</f>
        <v>46237</v>
      </c>
      <c r="C185" s="82">
        <v>46238</v>
      </c>
      <c r="D185" s="84" t="s">
        <v>3</v>
      </c>
      <c r="E185" s="85"/>
      <c r="F185" s="85"/>
      <c r="G185" s="85"/>
      <c r="H185" s="86"/>
      <c r="I185" s="136"/>
      <c r="J185" s="104"/>
    </row>
    <row r="186" s="3" customFormat="1" ht="51" customHeight="1" spans="1:10">
      <c r="A186" s="80"/>
      <c r="B186" s="29"/>
      <c r="C186" s="29"/>
      <c r="D186" s="87"/>
      <c r="E186" s="88"/>
      <c r="F186" s="88"/>
      <c r="G186" s="88"/>
      <c r="H186" s="89"/>
      <c r="I186" s="101"/>
      <c r="J186" s="102"/>
    </row>
    <row r="187" s="5" customFormat="1" ht="10.95" customHeight="1" spans="1:10">
      <c r="A187" s="90"/>
      <c r="B187" s="119"/>
      <c r="C187" s="119"/>
      <c r="D187" s="120"/>
      <c r="E187" s="120"/>
      <c r="F187" s="120"/>
      <c r="G187" s="120"/>
      <c r="H187" s="120"/>
      <c r="I187" s="98"/>
      <c r="J187" s="106"/>
    </row>
    <row r="188" s="6" customFormat="1" ht="9" customHeight="1" spans="2:9">
      <c r="B188" s="42"/>
      <c r="C188" s="42"/>
      <c r="D188" s="43"/>
      <c r="E188" s="43"/>
      <c r="F188" s="43"/>
      <c r="G188" s="43"/>
      <c r="H188" s="43"/>
      <c r="I188" s="9"/>
    </row>
    <row r="189" ht="93" customHeight="1" spans="1:9">
      <c r="A189" s="93"/>
      <c r="B189" s="45">
        <f>YEAR(DATE(Calendar11Year,Calendar11MonthOption+1,1))</f>
        <v>2026</v>
      </c>
      <c r="C189" s="46" t="str">
        <f>TEXT(DATE(Calendar11Year,Calendar11MonthOption+1,1),"mmmm")</f>
        <v>August</v>
      </c>
      <c r="D189" s="121"/>
      <c r="E189" s="122"/>
      <c r="F189" s="93"/>
      <c r="G189" s="93"/>
      <c r="H189" s="93"/>
      <c r="I189" s="107"/>
    </row>
    <row r="190" s="1" customFormat="1" ht="27.9" customHeight="1" spans="1:10">
      <c r="A190" s="133"/>
      <c r="B190" s="50" t="str">
        <f t="shared" ref="B190:H190" si="10">TEXT(B192,"dddd")</f>
        <v>Monday</v>
      </c>
      <c r="C190" s="51" t="str">
        <f t="shared" si="10"/>
        <v>Tuesday</v>
      </c>
      <c r="D190" s="50" t="str">
        <f t="shared" si="10"/>
        <v>Wednesday</v>
      </c>
      <c r="E190" s="51" t="str">
        <f t="shared" si="10"/>
        <v>Thursday</v>
      </c>
      <c r="F190" s="50" t="str">
        <f t="shared" si="10"/>
        <v>Friday</v>
      </c>
      <c r="G190" s="51" t="str">
        <f t="shared" si="10"/>
        <v>Saturday</v>
      </c>
      <c r="H190" s="50" t="str">
        <f t="shared" si="10"/>
        <v>Sunday</v>
      </c>
      <c r="I190" s="127"/>
      <c r="J190" s="97"/>
    </row>
    <row r="191" s="1" customFormat="1" ht="10.95" customHeight="1" spans="1:10">
      <c r="A191" s="134"/>
      <c r="B191" s="123"/>
      <c r="C191" s="124"/>
      <c r="D191" s="123"/>
      <c r="E191" s="124"/>
      <c r="F191" s="123"/>
      <c r="G191" s="124"/>
      <c r="H191" s="123"/>
      <c r="I191" s="109"/>
      <c r="J191" s="97"/>
    </row>
    <row r="192" s="4" customFormat="1" ht="24" customHeight="1" spans="1:10">
      <c r="A192" s="135"/>
      <c r="B192" s="56">
        <f t="array" ref="B192:H192">Days+1+DATE(Calendar12Year,Calendar12MonthOption,1)-WEEKDAY(DATE(Calendar12Year,Calendar12MonthOption,1),WeekdayOption)</f>
        <v>46230</v>
      </c>
      <c r="C192" s="56">
        <v>46231</v>
      </c>
      <c r="D192" s="56">
        <v>46232</v>
      </c>
      <c r="E192" s="56">
        <v>46233</v>
      </c>
      <c r="F192" s="56">
        <v>46234</v>
      </c>
      <c r="G192" s="56">
        <v>46235</v>
      </c>
      <c r="H192" s="57">
        <v>46236</v>
      </c>
      <c r="I192" s="110"/>
      <c r="J192" s="104"/>
    </row>
    <row r="193" s="7" customFormat="1" ht="51" customHeight="1" spans="1:10">
      <c r="A193" s="58"/>
      <c r="B193" s="59"/>
      <c r="C193" s="59"/>
      <c r="D193" s="59"/>
      <c r="E193" s="59"/>
      <c r="F193" s="59"/>
      <c r="G193" s="59"/>
      <c r="H193" s="60"/>
      <c r="I193" s="111"/>
      <c r="J193" s="112"/>
    </row>
    <row r="194" s="4" customFormat="1" ht="24" customHeight="1" spans="1:10">
      <c r="A194" s="135"/>
      <c r="B194" s="61">
        <f t="array" ref="B194:H194">Days+8+DATE(Calendar12Year,Calendar12MonthOption,1)-WEEKDAY(DATE(Calendar12Year,Calendar12MonthOption,1),WeekdayOption)</f>
        <v>46237</v>
      </c>
      <c r="C194" s="61">
        <v>46238</v>
      </c>
      <c r="D194" s="61">
        <v>46239</v>
      </c>
      <c r="E194" s="61">
        <v>46240</v>
      </c>
      <c r="F194" s="61">
        <v>46241</v>
      </c>
      <c r="G194" s="61">
        <v>46242</v>
      </c>
      <c r="H194" s="62">
        <v>46243</v>
      </c>
      <c r="I194" s="110"/>
      <c r="J194" s="104"/>
    </row>
    <row r="195" s="7" customFormat="1" ht="51" customHeight="1" spans="1:10">
      <c r="A195" s="58"/>
      <c r="B195" s="59"/>
      <c r="C195" s="59"/>
      <c r="D195" s="59"/>
      <c r="E195" s="59"/>
      <c r="F195" s="59"/>
      <c r="G195" s="59"/>
      <c r="H195" s="60"/>
      <c r="I195" s="111"/>
      <c r="J195" s="112"/>
    </row>
    <row r="196" s="4" customFormat="1" ht="24" customHeight="1" spans="1:10">
      <c r="A196" s="135"/>
      <c r="B196" s="61">
        <f t="array" ref="B196:H196">Days+15+DATE(Calendar12Year,Calendar12MonthOption,1)-WEEKDAY(DATE(Calendar12Year,Calendar12MonthOption,1),WeekdayOption)</f>
        <v>46244</v>
      </c>
      <c r="C196" s="61">
        <v>46245</v>
      </c>
      <c r="D196" s="61">
        <v>46246</v>
      </c>
      <c r="E196" s="61">
        <v>46247</v>
      </c>
      <c r="F196" s="61">
        <v>46248</v>
      </c>
      <c r="G196" s="61">
        <v>46249</v>
      </c>
      <c r="H196" s="62">
        <v>46250</v>
      </c>
      <c r="I196" s="110"/>
      <c r="J196" s="104"/>
    </row>
    <row r="197" s="7" customFormat="1" ht="51" customHeight="1" spans="1:10">
      <c r="A197" s="58"/>
      <c r="B197" s="59"/>
      <c r="C197" s="59"/>
      <c r="D197" s="59"/>
      <c r="E197" s="59"/>
      <c r="F197" s="59"/>
      <c r="G197" s="59"/>
      <c r="H197" s="60"/>
      <c r="I197" s="111"/>
      <c r="J197" s="112"/>
    </row>
    <row r="198" s="4" customFormat="1" ht="24" customHeight="1" spans="1:10">
      <c r="A198" s="135"/>
      <c r="B198" s="61">
        <f t="array" ref="B198:H198">Days+22+DATE(Calendar12Year,Calendar12MonthOption,1)-WEEKDAY(DATE(Calendar12Year,Calendar12MonthOption,1),WeekdayOption)</f>
        <v>46251</v>
      </c>
      <c r="C198" s="61">
        <v>46252</v>
      </c>
      <c r="D198" s="61">
        <v>46253</v>
      </c>
      <c r="E198" s="61">
        <v>46254</v>
      </c>
      <c r="F198" s="61">
        <v>46255</v>
      </c>
      <c r="G198" s="61">
        <v>46256</v>
      </c>
      <c r="H198" s="62">
        <v>46257</v>
      </c>
      <c r="I198" s="110"/>
      <c r="J198" s="104"/>
    </row>
    <row r="199" s="7" customFormat="1" ht="51" customHeight="1" spans="1:10">
      <c r="A199" s="58"/>
      <c r="B199" s="59"/>
      <c r="C199" s="59"/>
      <c r="D199" s="59"/>
      <c r="E199" s="59"/>
      <c r="F199" s="59"/>
      <c r="G199" s="59"/>
      <c r="H199" s="60"/>
      <c r="I199" s="111"/>
      <c r="J199" s="112"/>
    </row>
    <row r="200" s="4" customFormat="1" ht="24" customHeight="1" spans="1:10">
      <c r="A200" s="135"/>
      <c r="B200" s="61">
        <f t="array" ref="B200:H200">Days+29+DATE(Calendar12Year,Calendar12MonthOption,1)-WEEKDAY(DATE(Calendar12Year,Calendar12MonthOption,1),WeekdayOption)</f>
        <v>46258</v>
      </c>
      <c r="C200" s="61">
        <v>46259</v>
      </c>
      <c r="D200" s="61">
        <v>46260</v>
      </c>
      <c r="E200" s="61">
        <v>46261</v>
      </c>
      <c r="F200" s="61">
        <v>46262</v>
      </c>
      <c r="G200" s="61">
        <v>46263</v>
      </c>
      <c r="H200" s="56">
        <v>46264</v>
      </c>
      <c r="I200" s="110"/>
      <c r="J200" s="104"/>
    </row>
    <row r="201" s="7" customFormat="1" ht="51" customHeight="1" spans="1:10">
      <c r="A201" s="58"/>
      <c r="B201" s="59"/>
      <c r="C201" s="59"/>
      <c r="D201" s="59"/>
      <c r="E201" s="59"/>
      <c r="F201" s="59"/>
      <c r="G201" s="59"/>
      <c r="H201" s="60"/>
      <c r="I201" s="111"/>
      <c r="J201" s="112"/>
    </row>
    <row r="202" s="4" customFormat="1" ht="24" customHeight="1" spans="1:10">
      <c r="A202" s="135"/>
      <c r="B202" s="56">
        <f t="array" ref="B202:C202">Days+36+DATE(Calendar12Year,Calendar12MonthOption,1)-WEEKDAY(DATE(Calendar12Year,Calendar12MonthOption,1),WeekdayOption)</f>
        <v>46265</v>
      </c>
      <c r="C202" s="56">
        <v>46266</v>
      </c>
      <c r="D202" s="63" t="s">
        <v>3</v>
      </c>
      <c r="E202" s="63"/>
      <c r="F202" s="63"/>
      <c r="G202" s="63"/>
      <c r="H202" s="64"/>
      <c r="I202" s="110"/>
      <c r="J202" s="104"/>
    </row>
    <row r="203" s="7" customFormat="1" ht="51" customHeight="1" spans="1:10">
      <c r="A203" s="58"/>
      <c r="B203" s="59"/>
      <c r="C203" s="59"/>
      <c r="D203" s="65"/>
      <c r="E203" s="65"/>
      <c r="F203" s="65"/>
      <c r="G203" s="65"/>
      <c r="H203" s="66"/>
      <c r="I203" s="111"/>
      <c r="J203" s="112"/>
    </row>
    <row r="204" ht="10.95" customHeight="1" spans="1:9">
      <c r="A204" s="137"/>
      <c r="B204" s="52"/>
      <c r="C204" s="52"/>
      <c r="D204" s="52"/>
      <c r="E204" s="52"/>
      <c r="F204" s="52"/>
      <c r="G204" s="52"/>
      <c r="H204" s="52"/>
      <c r="I204" s="109"/>
    </row>
  </sheetData>
  <mergeCells count="25">
    <mergeCell ref="C2:D2"/>
    <mergeCell ref="D15:H15"/>
    <mergeCell ref="D16:H16"/>
    <mergeCell ref="D32:H32"/>
    <mergeCell ref="D33:H33"/>
    <mergeCell ref="D49:H49"/>
    <mergeCell ref="D50:H50"/>
    <mergeCell ref="D66:H66"/>
    <mergeCell ref="D67:H67"/>
    <mergeCell ref="D83:H83"/>
    <mergeCell ref="D84:H84"/>
    <mergeCell ref="D100:H100"/>
    <mergeCell ref="D101:H101"/>
    <mergeCell ref="D117:H117"/>
    <mergeCell ref="D118:H118"/>
    <mergeCell ref="D134:H134"/>
    <mergeCell ref="D135:H135"/>
    <mergeCell ref="D151:H151"/>
    <mergeCell ref="D152:H152"/>
    <mergeCell ref="D168:H168"/>
    <mergeCell ref="D169:H169"/>
    <mergeCell ref="D185:H185"/>
    <mergeCell ref="D186:H186"/>
    <mergeCell ref="D202:H202"/>
    <mergeCell ref="D203:H203"/>
  </mergeCells>
  <conditionalFormatting sqref="B5:H5 B7:H7 B9:H9 B11:H11 B13:H13 B15:C15">
    <cfRule type="expression" dxfId="0" priority="38">
      <formula>MONTH(B5)&lt;&gt;Calendar1MonthOption</formula>
    </cfRule>
  </conditionalFormatting>
  <conditionalFormatting sqref="B22:H22 B24:H24 B26:H26 B28:H28 B30:H30 B32:C32">
    <cfRule type="expression" dxfId="1" priority="27">
      <formula>MONTH(B22)&lt;&gt;Calendar2MonthOption</formula>
    </cfRule>
  </conditionalFormatting>
  <conditionalFormatting sqref="B39:H39 B41:H41 B43:H43 B45:H45 B47:H47 B49:C49">
    <cfRule type="expression" dxfId="1" priority="25">
      <formula>MONTH(B39)&lt;&gt;Calendar3MonthOption</formula>
    </cfRule>
  </conditionalFormatting>
  <conditionalFormatting sqref="B56:H56 B58:H58 B60:H60 B62:H62 B64:H64 B66:C66">
    <cfRule type="expression" dxfId="1" priority="23">
      <formula>MONTH(B56)&lt;&gt;Calendar4MonthOption</formula>
    </cfRule>
  </conditionalFormatting>
  <conditionalFormatting sqref="B73:H73 B75:H75 B77:H77 B79:H79 B81:H81 B83:C83">
    <cfRule type="expression" dxfId="1" priority="21">
      <formula>MONTH(B73)&lt;&gt;Calendar5MonthOption</formula>
    </cfRule>
  </conditionalFormatting>
  <conditionalFormatting sqref="B90:H90 B92:H92 B94:H94 B96:H96 B98:H98 B100:C100">
    <cfRule type="expression" dxfId="1" priority="19">
      <formula>MONTH(B90)&lt;&gt;Calendar6MonthOption</formula>
    </cfRule>
  </conditionalFormatting>
  <conditionalFormatting sqref="B107:H107 B109:H109 B111:H111 B113:H113 B115:H115 B117:C117">
    <cfRule type="expression" dxfId="1" priority="17">
      <formula>MONTH(B107)&lt;&gt;Calendar7MonthOption</formula>
    </cfRule>
  </conditionalFormatting>
  <conditionalFormatting sqref="B124:H124 B126:H126 B128:H128 B130:H130 B132:H132 B134:C134">
    <cfRule type="expression" dxfId="1" priority="15">
      <formula>MONTH(B124)&lt;&gt;Calendar8MonthOption</formula>
    </cfRule>
  </conditionalFormatting>
  <conditionalFormatting sqref="B141:H141 B143:H143 B145:H145 B147:H147 B149:H149 B151:C151">
    <cfRule type="expression" dxfId="1" priority="13">
      <formula>MONTH(B141)&lt;&gt;Calendar9MonthOption</formula>
    </cfRule>
  </conditionalFormatting>
  <conditionalFormatting sqref="B158:H158 B160:H160 B162:H162 B164:H164 B166:H166 B168:C168">
    <cfRule type="expression" dxfId="1" priority="3">
      <formula>MONTH(B158)&lt;&gt;Calendar10MonthOption</formula>
    </cfRule>
  </conditionalFormatting>
  <conditionalFormatting sqref="B175:H175 B177:H177 B179:H179 B181:H181 B183:H183 B185:C185">
    <cfRule type="expression" dxfId="1" priority="2">
      <formula>MONTH(B175)&lt;&gt;Calendar11MonthOption</formula>
    </cfRule>
  </conditionalFormatting>
  <conditionalFormatting sqref="B192:H192 B194:H194 B196:H196 B198:H198 B200:H200 B202:C202">
    <cfRule type="expression" dxfId="1" priority="1">
      <formula>MONTH(B192)&lt;&gt;Calendar12MonthOption</formula>
    </cfRule>
  </conditionalFormatting>
  <dataValidations count="10">
    <dataValidation allowBlank="1" showInputMessage="1" showErrorMessage="1" prompt="Enter starting year in cell B2 and starting month in cell C2. &#10;&#10;You can use cell B3 to change the starting day of the calendar." sqref="A1"/>
    <dataValidation allowBlank="1" showInputMessage="1" showErrorMessage="1" prompt="Enter year in this cell" sqref="B2"/>
    <dataValidation type="list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3" errorStyle="warning">
      <formula1>"Sunday, Monday, Tuesday, Wednesday, Thursday, Friday, Saturday"</formula1>
    </dataValidation>
    <dataValidation allowBlank="1" showInputMessage="1" prompt="Automatically determined weekday. To change weekdays, select a new week start day in cell B3." sqref="C3:H3 B20:H20 B37:H37 B54:H54 B71:H71 B88:H88 B105:H105 B122:H122 B139:H139 B156:H156 B173:H173 B190:H190"/>
    <dataValidation allowBlank="1" showInputMessage="1" sqref="B5"/>
    <dataValidation allowBlank="1" showInputMessage="1" prompt="Enter daily notes here" sqref="B6"/>
    <dataValidation allowBlank="1" showInputMessage="1" prompt="Enter monthly Notes in cell below" sqref="D15:H15"/>
    <dataValidation allowBlank="1" showInputMessage="1" prompt="Enter monthly Notes in this cell" sqref="D16:H16"/>
    <dataValidation allowBlank="1" showInputMessage="1" prompt="Calendar year is automatically updated based on the year selected in cell B2" sqref="B19 B36 B53 B70 B87 B104 B121 B138 B155 B172 B189"/>
    <dataValidation allowBlank="1" showInputMessage="1" prompt="Calendar month is automatically updated based on the month selected in cell C2" sqref="C19 C36 C53 C70 C87 C104 C121 C138 C155 C172 C189"/>
  </dataValidations>
  <printOptions horizontalCentered="1"/>
  <pageMargins left="0.25" right="0.25" top="0.5" bottom="0.3" header="0.3" footer="0.3"/>
  <pageSetup paperSize="1" scale="90" fitToHeight="0" orientation="landscape"/>
  <headerFooter alignWithMargins="0"/>
  <rowBreaks count="11" manualBreakCount="11">
    <brk id="17" max="16383" man="1"/>
    <brk id="34" max="16383" man="1"/>
    <brk id="51" max="16383" man="1"/>
    <brk id="68" max="16383" man="1"/>
    <brk id="85" max="16383" man="1"/>
    <brk id="102" max="16383" man="1"/>
    <brk id="119" max="16383" man="1"/>
    <brk id="136" max="16383" man="1"/>
    <brk id="153" max="16383" man="1"/>
    <brk id="170" max="16383" man="1"/>
    <brk id="187" max="16383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B a c k g r o u n d   x m l n s = " 7 1 a f 3 2 4 3 - 3 d d 4 - 4 a 8 d - 8 c 0 d - d d 7 6 d a 1 f 0 2 a 5 " > f a l s e < / B a c k g r o u n d > < S t a t u s   x m l n s = " 7 1 a f 3 2 4 3 - 3 d d 4 - 4 a 8 d - 8 c 0 d - d d 7 6 d a 1 f 0 2 a 5 " > N o t   s t a r t e d < / S t a t u s > < _ i p _ U n i f i e d C o m p l i a n c e P o l i c y U I A c t i o n   x m l n s = " h t t p : / / s c h e m a s . m i c r o s o f t . c o m / s h a r e p o i n t / v 3 "   x s i : n i l = " t r u e " / > < I m a g e   x m l n s = " 7 1 a f 3 2 4 3 - 3 d d 4 - 4 a 8 d - 8 c 0 d - d d 7 6 d a 1 f 0 2 a 5 " > < U r l   x s i : n i l = " t r u e " > < / U r l > < D e s c r i p t i o n   x s i : n i l = " t r u e " > < / D e s c r i p t i o n > < / I m a g e > < _ i p _ U n i f i e d C o m p l i a n c e P o l i c y P r o p e r t i e s   x m l n s = " h t t p : / / s c h e m a s . m i c r o s o f t . c o m / s h a r e p o i n t / v 3 "   x s i : n i l = " t r u e " / > < I m a g e T a g s T a x H T F i e l d   x m l n s = " 7 1 a f 3 2 4 3 - 3 d d 4 - 4 a 8 d - 8 c 0 d - d d 7 6 d a 1 f 0 2 a 5 " > < T e r m s   x m l n s = " h t t p : / / s c h e m a s . m i c r o s o f t . c o m / o f f i c e / i n f o p a t h / 2 0 0 7 / P a r t n e r C o n t r o l s " > < / T e r m s > < / I m a g e T a g s T a x H T F i e l d > < T a x C a t c h A l l   x m l n s = " 2 3 0 e 9 d f 3 - b e 6 5 - 4 c 7 3 - a 9 3 b - d 1 2 3 6 e b d 6 7 7 e "   x s i : n i l = " t r u e " / > < M e d i a S e r v i c e K e y P o i n t s   x m l n s = " 7 1 a f 3 2 4 3 - 3 d d 4 - 4 a 8 d - 8 c 0 d - d d 7 6 d a 1 f 0 2 a 5 "   x s i : n i l = " t r u e " / > < / d o c u m e n t M a n a g e m e n t > < / p : p r o p e r t i e s > 
</file>

<file path=customXml/item3.xml>��< ? x m l   v e r s i o n = " 1 . 0 " ? > < c t : c o n t e n t T y p e S c h e m a   c t : _ = " "   m a : _ = " "   m a : c o n t e n t T y p e N a m e = " D o c u m e n t "   m a : c o n t e n t T y p e I D = " 0 x 0 1 0 1 0 0 7 9 F 1 1 1 E D 3 5 F 8 C C 4 7 9 4 4 9 6 0 9 E 8 A 0 9 2 3 A 6 "   m a : c o n t e n t T y p e V e r s i o n = " 3 0 "   m a : c o n t e n t T y p e D e s c r i p t i o n = " C r e a t e   a   n e w   d o c u m e n t . "   m a : c o n t e n t T y p e S c o p e = " "   m a : v e r s i o n I D = " c e c 0 6 2 2 1 5 8 e 8 f 1 3 1 2 4 e 9 e 8 f d 4 d e 3 1 b d 1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3 b 5 2 f 3 0 a b 0 0 5 d 1 5 d f 0 8 6 5 7 a f 5 3 2 e 6 e 3 8 "   n s 1 : _ = " "   n s 2 : _ = "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1 = " h t t p : / / s c h e m a s . m i c r o s o f t . c o m / s h a r e p o i n t / v 3 "   x m l n s : n s 2 = " 7 1 a f 3 2 4 3 - 3 d d 4 - 4 a 8 d - 8 c 0 d - d d 7 6 d a 1 f 0 2 a 5 "   x m l n s : n s 3 = " 1 6 c 0 5 7 2 7 - a a 7 5 - 4 e 4 a - 9 b 5 f - 8 a 8 0 a 1 1 6 5 8 9 1 "   x m l n s : n s 4 = " 2 3 0 e 9 d f 3 - b e 6 5 - 4 c 7 3 - a 9 3 b - d 1 2 3 6 e b d 6 7 7 e " >  
 < x s d : i m p o r t   n a m e s p a c e = " h t t p : / / s c h e m a s . m i c r o s o f t . c o m / s h a r e p o i n t / v 3 " / >  
 < x s d : i m p o r t   n a m e s p a c e = " 7 1 a f 3 2 4 3 - 3 d d 4 - 4 a 8 d - 8 c 0 d - d d 7 6 d a 1 f 0 2 a 5 " / >  
 < x s d : i m p o r t   n a m e s p a c e = " 1 6 c 0 5 7 2 7 - a a 7 5 - 4 e 4 a - 9 b 5 f - 8 a 8 0 a 1 1 6 5 8 9 1 " / >  
 < x s d : i m p o r t   n a m e s p a c e = " 2 3 0 e 9 d f 3 - b e 6 5 - 4 c 7 3 - a 9 3 b - d 1 2 3 6 e b d 6 7 7 e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S t a t u s "   m i n O c c u r s = " 0 " / >  
 < x s d : e l e m e n t   r e f = " n s 2 : I m a g e "   m i n O c c u r s = " 0 " /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O C R "   m i n O c c u r s = " 0 " / >  
 < x s d : e l e m e n t   r e f = " n s 2 : M e d i a S e r v i c e A u t o T a g s "   m i n O c c u r s = " 0 " / >  
 < x s d : e l e m e n t   r e f = " n s 2 : M e d i a S e r v i c e E v e n t H a s h C o d e "   m i n O c c u r s = " 0 " / >  
 < x s d : e l e m e n t   r e f = " n s 2 : M e d i a S e r v i c e G e n e r a t i o n T i m e "   m i n O c c u r s = " 0 " / >  
 < x s d : e l e m e n t   r e f = " n s 3 : S h a r e d W i t h U s e r s "   m i n O c c u r s = " 0 " / >  
 < x s d : e l e m e n t   r e f = " n s 3 : S h a r e d W i t h D e t a i l s "   m i n O c c u r s = " 0 " / >  
 < x s d : e l e m e n t   r e f = " n s 2 : M e d i a S e r v i c e A u t o K e y P o i n t s "   m i n O c c u r s = " 0 " / >  
 < x s d : e l e m e n t   r e f = " n s 2 : M e d i a S e r v i c e K e y P o i n t s "   m i n O c c u r s = " 0 " / >  
 < x s d : e l e m e n t   r e f = " n s 2 : M e d i a S e r v i c e D a t e T a k e n "   m i n O c c u r s = " 0 " / >  
 < x s d : e l e m e n t   r e f = " n s 1 : _ i p _ U n i f i e d C o m p l i a n c e P o l i c y P r o p e r t i e s "   m i n O c c u r s = " 0 " / >  
 < x s d : e l e m e n t   r e f = " n s 1 : _ i p _ U n i f i e d C o m p l i a n c e P o l i c y U I A c t i o n "   m i n O c c u r s = " 0 " / >  
 < x s d : e l e m e n t   r e f = " n s 4 : T a x C a t c h A l l "   m i n O c c u r s = " 0 " / >  
 < x s d : e l e m e n t   r e f = " n s 2 : I m a g e T a g s T a x H T F i e l d "   m i n O c c u r s = " 0 " / >  
 < x s d : e l e m e n t   r e f = " n s 2 : M e d i a S e r v i c e L o c a t i o n "   m i n O c c u r s = " 0 " / >  
 < x s d : e l e m e n t   r e f = " n s 2 : M e d i a L e n g t h I n S e c o n d s "   m i n O c c u r s = " 0 " / >  
 < x s d : e l e m e n t   r e f = " n s 2 : B a c k g r o u n d "   m i n O c c u r s = " 0 " / >  
 < x s d : e l e m e n t   r e f = " n s 2 : M e d i a S e r v i c e S e a r c h P r o p e r t i e s "   m i n O c c u r s = " 0 " / >  
 < x s d : e l e m e n t   r e f = " n s 2 : M e d i a S e r v i c e D o c T a g s "   m i n O c c u r s = " 0 " / >  
 < x s d : e l e m e n t   r e f = " n s 2 : M e d i a S e r v i c e O b j e c t D e t e c t o r V e r s i o n s "   m i n O c c u r s = " 0 " / >  
 < x s d : e l e m e n t   r e f = " n s 2 : M e d i a S e r v i c e S y s t e m T a g s "   m i n O c c u r s = " 0 " / >  
 < x s d : e l e m e n t   r e f = " n s 2 : M e d i a S e r v i c e B i l l i n g M e t a d a t a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h t t p : / / s c h e m a s . m i c r o s o f t . c o m / s h a r e p o i n t / v 3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_ i p _ U n i f i e d C o m p l i a n c e P o l i c y P r o p e r t i e s "   m a : i n d e x = " 2 0 "   n i l l a b l e = " t r u e "   m a : d i s p l a y N a m e = " U n i f i e d   C o m p l i a n c e   P o l i c y   P r o p e r t i e s "   m a : h i d d e n = " t r u e "   m a : i n t e r n a l N a m e = " _ i p _ U n i f i e d C o m p l i a n c e P o l i c y P r o p e r t i e s "   m a : r e a d O n l y = " f a l s e " >  
 < x s d : s i m p l e T y p e >  
 < x s d : r e s t r i c t i o n   b a s e = " d m s : N o t e " / >  
 < / x s d : s i m p l e T y p e >  
 < / x s d : e l e m e n t >  
 < x s d : e l e m e n t   n a m e = " _ i p _ U n i f i e d C o m p l i a n c e P o l i c y U I A c t i o n "   m a : i n d e x = " 2 1 "   n i l l a b l e = " t r u e "   m a : d i s p l a y N a m e = " U n i f i e d   C o m p l i a n c e   P o l i c y   U I   A c t i o n "   m a : h i d d e n = " t r u e "   m a : i n t e r n a l N a m e = " _ i p _ U n i f i e d C o m p l i a n c e P o l i c y U I A c t i o n "   m a : r e a d O n l y = " f a l s e " >  
 < x s d : s i m p l e T y p e >  
 < x s d : r e s t r i c t i o n   b a s e = " d m s : T e x t " / >  
 < / x s d : s i m p l e T y p e >  
 < / x s d : e l e m e n t >  
 < / x s d : s c h e m a >  
 < x s d : s c h e m a   t a r g e t N a m e s p a c e = " 7 1 a f 3 2 4 3 - 3 d d 4 - 4 a 8 d - 8 c 0 d - d d 7 6 d a 1 f 0 2 a 5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t a t u s "   m a : i n d e x = " 2 "   n i l l a b l e = " t r u e "   m a : d i s p l a y N a m e = " S t a t u s "   m a : d e f a u l t = " N o t   s t a r t e d "   m a : f o r m a t = " D r o p d o w n "   m a : h i d d e n = " t r u e "   m a : i n t e r n a l N a m e = " S t a t u s "   m a : r e a d O n l y = " f a l s e " >  
 < x s d : s i m p l e T y p e >  
 < x s d : r e s t r i c t i o n   b a s e = " d m s : C h o i c e " >  
 < x s d : e n u m e r a t i o n   v a l u e = " N o t   s t a r t e d " / >  
 < x s d : e n u m e r a t i o n   v a l u e = " I n   P r o g r e s s " / >  
 < x s d : e n u m e r a t i o n   v a l u e = " C o m p l e t e d " / >  
 < / x s d : r e s t r i c t i o n >  
 < / x s d : s i m p l e T y p e >  
 < / x s d : e l e m e n t >  
 < x s d : e l e m e n t   n a m e = " I m a g e "   m a : i n d e x = " 3 "   n i l l a b l e = " t r u e "   m a : d i s p l a y N a m e = " I m a g e "   m a : f o r m a t = " I m a g e "   m a : h i d d e n = " t r u e "   m a : i n t e r n a l N a m e = " I m a g e "   m a : r e a d O n l y = " f a l s e " >  
 < x s d : c o m p l e x T y p e >  
 < x s d : c o m p l e x C o n t e n t >  
 < x s d : e x t e n s i o n   b a s e = " d m s : U R L " >  
 < x s d : s e q u e n c e >  
 < x s d : e l e m e n t   n a m e = " U r l "   t y p e = " d m s : V a l i d U r l "   m i n O c c u r s = " 0 "   n i l l a b l e = " t r u e " / >  
 < x s d : e l e m e n t   n a m e = " D e s c r i p t i o n "   t y p e = " x s d : s t r i n g "   n i l l a b l e = " t r u e " / >  
 < / x s d : s e q u e n c e >  
 < / x s d : e x t e n s i o n >  
 < / x s d : c o m p l e x C o n t e n t >  
 < / x s d : c o m p l e x T y p e >  
 < / x s d : e l e m e n t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C R "   m a : i n d e x = " 1 0 "   n i l l a b l e = " t r u e "   m a : d i s p l a y N a m e = " M e d i a S e r v i c e O C R "   m a : h i d d e n = " t r u e "   m a : i n t e r n a l N a m e = " M e d i a S e r v i c e O C R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1 "   n i l l a b l e = " t r u e "   m a : d i s p l a y N a m e = " M e d i a S e r v i c e A u t o T a g s "   m a : h i d d e n = " t r u e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2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3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6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7 "   n i l l a b l e = " t r u e "   m a : d i s p l a y N a m e = " K e y P o i n t s "   m a : h i d d e n = " t r u e "   m a : i n t e r n a l N a m e = " M e d i a S e r v i c e K e y P o i n t s "   m a : r e a d O n l y = " f a l s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8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I m a g e T a g s T a x H T F i e l d "   m a : i n d e x = " 2 5 "   n i l l a b l e = " t r u e "   m a : t a x o n o m y = " t r u e "   m a : i n t e r n a l N a m e = " I m a g e T a g s T a x H T F i e l d "   m a : t a x o n o m y F i e l d N a m e = " M e d i a S e r v i c e I m a g e T a g s "   m a : d i s p l a y N a m e = " I m a g e   T a g s "   m a : r e a d O n l y = " f a l s e "   m a : f i e l d I d = " { 5 c f 7 6 f 1 5 - 5 c e d - 4 d d c - b 4 0 9 - 7 1 3 4 f f 3 c 3 3 2 f } "   m a : t a x o n o m y M u l t i = " t r u e "   m a : s s p I d = " e 3 8 5 f b 4 0 - 5 2 d 4 - 4 f a e - 9 c 5 b - 3 e 8 f f 8 a 5 8 7 8 e "   m a : t e r m S e t I d = " 0 9 8 1 4 c d 3 - 5 6 8 e - f e 9 0 - 9 8 1 4 - 8 d 6 2 1 f f 8 f b 8 4 "   m a : a n c h o r I d = " f b a 5 4 f b 3 - c 3 e 1 - f e 8 1 - a 7 7 6 - c a 4 b 6 9 1 4 8 c 4 d "   m a : o p e n = " t r u e "   m a : i s K e y w o r d = " f a l s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x s d : e l e m e n t   n a m e = " M e d i a S e r v i c e L o c a t i o n "   m a : i n d e x = " 2 6 "   n i l l a b l e = " t r u e "   m a : d i s p l a y N a m e = " L o c a t i o n "   m a : h i d d e n = " t r u e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2 7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B a c k g r o u n d "   m a : i n d e x = " 2 8 "   n i l l a b l e = " t r u e "   m a : d i s p l a y N a m e = " B a c k g r o u n d "   m a : d e f a u l t = " 0 "   m a : f o r m a t = " D r o p d o w n "   m a : h i d d e n = " t r u e "   m a : i n t e r n a l N a m e = " B a c k g r o u n d "   m a : r e a d O n l y = " f a l s e " >  
 < x s d : s i m p l e T y p e >  
 < x s d : r e s t r i c t i o n   b a s e = " d m s : B o o l e a n " / >  
 < / x s d : s i m p l e T y p e >  
 < / x s d : e l e m e n t >  
 < x s d : e l e m e n t   n a m e = " M e d i a S e r v i c e S e a r c h P r o p e r t i e s "   m a : i n d e x = " 2 9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o c T a g s "   m a : i n d e x = " 3 0 "   n i l l a b l e = " t r u e "   m a : d i s p l a y N a m e = " M e d i a S e r v i c e D o c T a g s "   m a : h i d d e n = " t r u e "   m a : i n t e r n a l N a m e = " M e d i a S e r v i c e D o c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b j e c t D e t e c t o r V e r s i o n s "   m a : i n d e x = " 3 1 "   n i l l a b l e = " t r u e "   m a : d i s p l a y N a m e = " M e d i a S e r v i c e O b j e c t D e t e c t o r V e r s i o n s "   m a : d e s c r i p t i o n = "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S y s t e m T a g s "   m a : i n d e x = " 3 2 "   n i l l a b l e = " t r u e "   m a : d i s p l a y N a m e = " M e d i a S e r v i c e S y s t e m T a g s "   m a : h i d d e n = " t r u e "   m a : i n t e r n a l N a m e = " M e d i a S e r v i c e S y s t e m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B i l l i n g M e t a d a t a "   m a : i n d e x = " 3 3 "   n i l l a b l e = " t r u e "   m a : d i s p l a y N a m e = " M e d i a S e r v i c e B i l l i n g M e t a d a t a "   m a : h i d d e n = " t r u e "   m a : i n t e r n a l N a m e = " M e d i a S e r v i c e B i l l i n g M e t a d a t a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1 6 c 0 5 7 2 7 - a a 7 5 - 4 e 4 a - 9 b 5 f - 8 a 8 0 a 1 1 6 5 8 9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1 4 "   n i l l a b l e = " t r u e "   m a : d i s p l a y N a m e = " S h a r e d   W i t h "   m a : h i d d e n = " t r u e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1 5 "   n i l l a b l e = " t r u e "   m a : d i s p l a y N a m e = " S h a r e d   W i t h   D e t a i l s "   m a : h i d d e n = " t r u e "   m a : i n t e r n a l N a m e = " S h a r e d W i t h D e t a i l s "   m a : r e a d O n l y = " t r u e " >  
 < x s d : s i m p l e T y p e >  
 < x s d : r e s t r i c t i o n   b a s e = " d m s : N o t e " / >  
 < / x s d : s i m p l e T y p e >  
 < / x s d : e l e m e n t >  
 < / x s d : s c h e m a >  
 < x s d : s c h e m a   t a r g e t N a m e s p a c e = " 2 3 0 e 9 d f 3 - b e 6 5 - 4 c 7 3 - a 9 3 b - d 1 2 3 6 e b d 6 7 7 e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T a x C a t c h A l l "   m a : i n d e x = " 2 3 "   n i l l a b l e = " t r u e "   m a : d i s p l a y N a m e = " T a x o n o m y   C a t c h   A l l   C o l u m n "   m a : h i d d e n = " t r u e "   m a : l i s t = " { 3 f 6 b f c b c - 3 d b 3 - 4 a e 6 - b d 7 6 - 3 2 6 f 0 7 9 8 a d 2 8 } "   m a : i n t e r n a l N a m e = " T a x C a t c h A l l "   m a : r e a d O n l y = " f a l s e "   m a : s h o w F i e l d = " C a t c h A l l D a t a "   m a : w e b = " 1 6 c 0 5 7 2 7 - a a 7 5 - 4 e 4 a - 9 b 5 f - 8 a 8 0 a 1 1 6 5 8 9 1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d i s p l a y N a m e = " C o n t e n t   T y p e " / >  
 < x s d : e l e m e n t   r e f = " d c : t i t l e "   m i n O c c u r s = " 0 "   m a x O c c u r s = " 1 "   m a : i n d e x = " 1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Props1.xml><?xml version="1.0" encoding="utf-8"?>
<ds:datastoreItem xmlns:ds="http://schemas.openxmlformats.org/officeDocument/2006/customXml" ds:itemID="{1E127CDB-DC7D-49A9-B27B-F4D156713A3F}">
  <ds:schemaRefs/>
</ds:datastoreItem>
</file>

<file path=customXml/itemProps2.xml><?xml version="1.0" encoding="utf-8"?>
<ds:datastoreItem xmlns:ds="http://schemas.openxmlformats.org/officeDocument/2006/customXml" ds:itemID="{8F059E5C-5F68-4824-929C-5C4B5B6DC66F}">
  <ds:schemaRefs/>
</ds:datastoreItem>
</file>

<file path=customXml/itemProps3.xml><?xml version="1.0" encoding="utf-8"?>
<ds:datastoreItem xmlns:ds="http://schemas.openxmlformats.org/officeDocument/2006/customXml" ds:itemID="{A81F70F1-26AD-4728-835C-C3EAF238C5B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TM34053033</Template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Calendar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小橙子</cp:lastModifiedBy>
  <dcterms:created xsi:type="dcterms:W3CDTF">2023-08-19T11:39:00Z</dcterms:created>
  <dcterms:modified xsi:type="dcterms:W3CDTF">2025-09-24T07:41:24Z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  <property fmtid="{D5CDD505-2E9C-101B-9397-08002B2CF9AE}" pid="4" name="ICV">
    <vt:lpwstr>CA0E8449EB0B4723926B744AAD39171F_12</vt:lpwstr>
  </property>
  <property fmtid="{D5CDD505-2E9C-101B-9397-08002B2CF9AE}" pid="5" name="KSOProductBuildVer">
    <vt:lpwstr>2052-12.1.0.22529</vt:lpwstr>
  </property>
</Properties>
</file>